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 - Nejdek, autobusové za..." sheetId="2" r:id="rId2"/>
    <sheet name="2 - Vedlejší rozpočtové n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'1 - Nejdek, autobusové za...'!$C$91:$K$330</definedName>
    <definedName name="_xlnm.Print_Area" localSheetId="1">'1 - Nejdek, autobusové za...'!$C$4:$J$39,'1 - Nejdek, autobusové za...'!$C$45:$J$73,'1 - Nejdek, autobusové za...'!$C$79:$K$330</definedName>
    <definedName name="_xlnm.Print_Titles" localSheetId="1">'1 - Nejdek, autobusové za...'!$91:$91</definedName>
    <definedName name="_xlnm._FilterDatabase" localSheetId="2" hidden="1">'2 - Vedlejší rozpočtové n...'!$C$84:$K$109</definedName>
    <definedName name="_xlnm.Print_Area" localSheetId="2">'2 - Vedlejší rozpočtové n...'!$C$4:$J$39,'2 - Vedlejší rozpočtové n...'!$C$45:$J$66,'2 - Vedlejší rozpočtové n...'!$C$72:$K$109</definedName>
    <definedName name="_xlnm.Print_Titles" localSheetId="2">'2 - Vedlejší rozpočtové n...'!$84:$84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07"/>
  <c r="BH107"/>
  <c r="BG107"/>
  <c r="BF107"/>
  <c r="T107"/>
  <c r="T106"/>
  <c r="R107"/>
  <c r="R106"/>
  <c r="P107"/>
  <c r="P106"/>
  <c r="BI103"/>
  <c r="BH103"/>
  <c r="BG103"/>
  <c r="BF103"/>
  <c r="T103"/>
  <c r="T102"/>
  <c r="R103"/>
  <c r="R102"/>
  <c r="P103"/>
  <c r="P102"/>
  <c r="BI99"/>
  <c r="BH99"/>
  <c r="BG99"/>
  <c r="BF99"/>
  <c r="T99"/>
  <c r="T98"/>
  <c r="R99"/>
  <c r="R98"/>
  <c r="P99"/>
  <c r="P98"/>
  <c r="BI95"/>
  <c r="BH95"/>
  <c r="BG95"/>
  <c r="BF95"/>
  <c r="T95"/>
  <c r="T94"/>
  <c r="R95"/>
  <c r="R94"/>
  <c r="P95"/>
  <c r="P94"/>
  <c r="BI91"/>
  <c r="BH91"/>
  <c r="BG91"/>
  <c r="BF91"/>
  <c r="T91"/>
  <c r="R91"/>
  <c r="P91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75"/>
  <c i="2" r="J37"/>
  <c r="J36"/>
  <c i="1" r="AY55"/>
  <c i="2" r="J35"/>
  <c i="1" r="AX55"/>
  <c i="2" r="BI328"/>
  <c r="BH328"/>
  <c r="BG328"/>
  <c r="BF328"/>
  <c r="T328"/>
  <c r="R328"/>
  <c r="P328"/>
  <c r="BI325"/>
  <c r="BH325"/>
  <c r="BG325"/>
  <c r="BF325"/>
  <c r="T325"/>
  <c r="R325"/>
  <c r="P325"/>
  <c r="BI321"/>
  <c r="BH321"/>
  <c r="BG321"/>
  <c r="BF321"/>
  <c r="T321"/>
  <c r="R321"/>
  <c r="P321"/>
  <c r="BI319"/>
  <c r="BH319"/>
  <c r="BG319"/>
  <c r="BF319"/>
  <c r="T319"/>
  <c r="R319"/>
  <c r="P319"/>
  <c r="BI316"/>
  <c r="BH316"/>
  <c r="BG316"/>
  <c r="BF316"/>
  <c r="T316"/>
  <c r="R316"/>
  <c r="P316"/>
  <c r="BI312"/>
  <c r="BH312"/>
  <c r="BG312"/>
  <c r="BF312"/>
  <c r="T312"/>
  <c r="R312"/>
  <c r="P312"/>
  <c r="BI310"/>
  <c r="BH310"/>
  <c r="BG310"/>
  <c r="BF310"/>
  <c r="T310"/>
  <c r="R310"/>
  <c r="P310"/>
  <c r="BI307"/>
  <c r="BH307"/>
  <c r="BG307"/>
  <c r="BF307"/>
  <c r="T307"/>
  <c r="R307"/>
  <c r="P307"/>
  <c r="BI302"/>
  <c r="BH302"/>
  <c r="BG302"/>
  <c r="BF302"/>
  <c r="T302"/>
  <c r="T301"/>
  <c r="R302"/>
  <c r="R301"/>
  <c r="P302"/>
  <c r="P301"/>
  <c r="BI298"/>
  <c r="BH298"/>
  <c r="BG298"/>
  <c r="BF298"/>
  <c r="T298"/>
  <c r="R298"/>
  <c r="P298"/>
  <c r="BI295"/>
  <c r="BH295"/>
  <c r="BG295"/>
  <c r="BF295"/>
  <c r="T295"/>
  <c r="R295"/>
  <c r="P295"/>
  <c r="BI293"/>
  <c r="BH293"/>
  <c r="BG293"/>
  <c r="BF293"/>
  <c r="T293"/>
  <c r="R293"/>
  <c r="P293"/>
  <c r="BI290"/>
  <c r="BH290"/>
  <c r="BG290"/>
  <c r="BF290"/>
  <c r="T290"/>
  <c r="R290"/>
  <c r="P290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98"/>
  <c r="BH98"/>
  <c r="BG98"/>
  <c r="BF98"/>
  <c r="T98"/>
  <c r="R98"/>
  <c r="P98"/>
  <c r="BI95"/>
  <c r="BH95"/>
  <c r="BG95"/>
  <c r="BF95"/>
  <c r="T95"/>
  <c r="R95"/>
  <c r="P95"/>
  <c r="J89"/>
  <c r="J88"/>
  <c r="F88"/>
  <c r="F86"/>
  <c r="E84"/>
  <c r="J55"/>
  <c r="J54"/>
  <c r="F54"/>
  <c r="F52"/>
  <c r="E50"/>
  <c r="J18"/>
  <c r="E18"/>
  <c r="F89"/>
  <c r="J17"/>
  <c r="J12"/>
  <c r="J86"/>
  <c r="E7"/>
  <c r="E82"/>
  <c i="1" r="L50"/>
  <c r="AM50"/>
  <c r="AM49"/>
  <c r="L49"/>
  <c r="AM47"/>
  <c r="L47"/>
  <c r="L45"/>
  <c r="L44"/>
  <c i="2" r="BK325"/>
  <c r="BK321"/>
  <c r="J310"/>
  <c r="BK298"/>
  <c r="BK284"/>
  <c r="BK272"/>
  <c r="J264"/>
  <c r="J254"/>
  <c r="BK245"/>
  <c r="J241"/>
  <c r="J230"/>
  <c r="J219"/>
  <c r="BK209"/>
  <c r="BK197"/>
  <c r="J186"/>
  <c r="J174"/>
  <c r="BK162"/>
  <c r="J152"/>
  <c r="J139"/>
  <c r="J129"/>
  <c r="BK119"/>
  <c r="BK113"/>
  <c i="1" r="AS54"/>
  <c i="2" r="BK316"/>
  <c r="BK310"/>
  <c r="J298"/>
  <c r="J293"/>
  <c r="J284"/>
  <c r="J278"/>
  <c r="J272"/>
  <c r="J266"/>
  <c r="BK264"/>
  <c r="BK258"/>
  <c r="BK254"/>
  <c r="BK250"/>
  <c r="J245"/>
  <c r="BK241"/>
  <c r="J235"/>
  <c r="J228"/>
  <c r="BK219"/>
  <c r="J214"/>
  <c r="BK206"/>
  <c r="J195"/>
  <c r="J183"/>
  <c r="BK174"/>
  <c r="J162"/>
  <c r="BK152"/>
  <c r="BK139"/>
  <c r="BK129"/>
  <c r="J119"/>
  <c r="J107"/>
  <c r="BK95"/>
  <c i="3" r="J103"/>
  <c r="BK88"/>
  <c r="BK103"/>
  <c r="BK95"/>
  <c i="2" r="J325"/>
  <c r="BK312"/>
  <c r="J302"/>
  <c r="BK290"/>
  <c r="BK275"/>
  <c r="BK261"/>
  <c r="J252"/>
  <c r="BK243"/>
  <c r="J233"/>
  <c r="BK222"/>
  <c r="J212"/>
  <c r="J200"/>
  <c r="J189"/>
  <c r="BK177"/>
  <c r="J165"/>
  <c r="J155"/>
  <c r="J142"/>
  <c r="BK131"/>
  <c r="BK122"/>
  <c r="J110"/>
  <c r="J95"/>
  <c r="BK230"/>
  <c r="J222"/>
  <c r="BK216"/>
  <c r="J209"/>
  <c r="BK203"/>
  <c r="J197"/>
  <c r="J192"/>
  <c r="BK186"/>
  <c r="BK180"/>
  <c r="BK172"/>
  <c r="BK165"/>
  <c r="J160"/>
  <c r="BK155"/>
  <c r="BK149"/>
  <c r="BK142"/>
  <c r="BK137"/>
  <c r="J131"/>
  <c r="BK126"/>
  <c r="J122"/>
  <c r="BK116"/>
  <c r="BK110"/>
  <c r="BK104"/>
  <c i="3" r="J99"/>
  <c r="BK91"/>
  <c r="J91"/>
  <c r="J88"/>
  <c i="2" r="BK328"/>
  <c r="J316"/>
  <c r="J307"/>
  <c r="BK293"/>
  <c r="BK278"/>
  <c r="BK269"/>
  <c r="J258"/>
  <c r="J250"/>
  <c r="BK235"/>
  <c r="J225"/>
  <c r="BK214"/>
  <c r="J203"/>
  <c r="BK192"/>
  <c r="J180"/>
  <c r="J169"/>
  <c r="J157"/>
  <c r="J145"/>
  <c r="J134"/>
  <c r="BK124"/>
  <c r="BK107"/>
  <c r="J98"/>
  <c r="J321"/>
  <c r="J319"/>
  <c r="J312"/>
  <c r="BK302"/>
  <c r="BK295"/>
  <c r="J290"/>
  <c r="J281"/>
  <c r="J275"/>
  <c r="J269"/>
  <c r="J261"/>
  <c r="BK256"/>
  <c r="BK252"/>
  <c r="BK247"/>
  <c r="J243"/>
  <c r="J238"/>
  <c r="BK233"/>
  <c r="BK225"/>
  <c r="BK212"/>
  <c r="BK200"/>
  <c r="BK189"/>
  <c r="J177"/>
  <c r="BK169"/>
  <c r="BK157"/>
  <c r="BK145"/>
  <c r="BK134"/>
  <c r="J124"/>
  <c r="J113"/>
  <c r="BK98"/>
  <c i="3" r="BK107"/>
  <c r="J95"/>
  <c r="J107"/>
  <c r="BK99"/>
  <c i="2" r="J328"/>
  <c r="BK319"/>
  <c r="BK307"/>
  <c r="J295"/>
  <c r="BK281"/>
  <c r="BK266"/>
  <c r="J256"/>
  <c r="J247"/>
  <c r="BK238"/>
  <c r="BK228"/>
  <c r="J216"/>
  <c r="J206"/>
  <c r="BK195"/>
  <c r="BK183"/>
  <c r="J172"/>
  <c r="BK160"/>
  <c r="J149"/>
  <c r="J137"/>
  <c r="J126"/>
  <c r="J116"/>
  <c r="J104"/>
  <c r="F36"/>
  <c l="1" r="BK94"/>
  <c r="J94"/>
  <c r="J61"/>
  <c r="R94"/>
  <c r="BK148"/>
  <c r="J148"/>
  <c r="J62"/>
  <c r="R148"/>
  <c r="BK168"/>
  <c r="J168"/>
  <c r="J63"/>
  <c r="R168"/>
  <c r="BK202"/>
  <c r="J202"/>
  <c r="J64"/>
  <c r="R202"/>
  <c r="BK218"/>
  <c r="J218"/>
  <c r="J65"/>
  <c r="R218"/>
  <c r="BK224"/>
  <c r="J224"/>
  <c r="J66"/>
  <c r="R224"/>
  <c r="BK274"/>
  <c r="J274"/>
  <c r="J67"/>
  <c r="R274"/>
  <c r="BK306"/>
  <c r="J306"/>
  <c r="J70"/>
  <c r="R306"/>
  <c r="BK315"/>
  <c r="J315"/>
  <c r="J71"/>
  <c r="R315"/>
  <c r="BK324"/>
  <c r="J324"/>
  <c r="J72"/>
  <c r="T324"/>
  <c i="3" r="R87"/>
  <c r="R86"/>
  <c r="R85"/>
  <c i="2" r="P94"/>
  <c r="T94"/>
  <c r="P148"/>
  <c r="T148"/>
  <c r="P168"/>
  <c r="T168"/>
  <c r="P202"/>
  <c r="T202"/>
  <c r="P218"/>
  <c r="T218"/>
  <c r="P224"/>
  <c r="T224"/>
  <c r="P274"/>
  <c r="T274"/>
  <c r="P306"/>
  <c r="T306"/>
  <c r="P315"/>
  <c r="T315"/>
  <c r="P324"/>
  <c r="R324"/>
  <c i="3" r="BK87"/>
  <c r="P87"/>
  <c r="P86"/>
  <c r="P85"/>
  <c i="1" r="AU56"/>
  <c i="3" r="T87"/>
  <c r="T86"/>
  <c r="T85"/>
  <c i="2" r="BK301"/>
  <c r="J301"/>
  <c r="J68"/>
  <c i="3" r="BK94"/>
  <c r="J94"/>
  <c r="J62"/>
  <c r="BK102"/>
  <c r="J102"/>
  <c r="J64"/>
  <c r="BK98"/>
  <c r="J98"/>
  <c r="J63"/>
  <c r="BK106"/>
  <c r="J106"/>
  <c r="J65"/>
  <c r="E48"/>
  <c r="J52"/>
  <c r="BE88"/>
  <c r="BE91"/>
  <c r="F55"/>
  <c r="BE95"/>
  <c r="BE99"/>
  <c r="BE103"/>
  <c r="BE107"/>
  <c i="2" r="J52"/>
  <c r="BE98"/>
  <c r="BE107"/>
  <c r="BE113"/>
  <c r="BE116"/>
  <c r="BE119"/>
  <c r="BE122"/>
  <c r="BE124"/>
  <c r="BE126"/>
  <c r="BE131"/>
  <c r="BE134"/>
  <c r="BE142"/>
  <c r="BE152"/>
  <c r="BE160"/>
  <c r="BE165"/>
  <c r="BE169"/>
  <c r="BE172"/>
  <c r="BE177"/>
  <c r="BE180"/>
  <c r="BE186"/>
  <c r="BE197"/>
  <c r="BE203"/>
  <c r="BE214"/>
  <c r="BE228"/>
  <c r="BE230"/>
  <c r="BE238"/>
  <c r="BE245"/>
  <c r="BE247"/>
  <c r="BE252"/>
  <c r="BE254"/>
  <c r="BE256"/>
  <c r="BE258"/>
  <c r="BE261"/>
  <c r="BE284"/>
  <c r="BE307"/>
  <c r="BE312"/>
  <c r="BE319"/>
  <c r="E48"/>
  <c r="F55"/>
  <c r="BE95"/>
  <c r="BE104"/>
  <c r="BE110"/>
  <c r="BE129"/>
  <c r="BE137"/>
  <c r="BE139"/>
  <c r="BE145"/>
  <c r="BE149"/>
  <c r="BE155"/>
  <c r="BE157"/>
  <c r="BE162"/>
  <c r="BE174"/>
  <c r="BE183"/>
  <c r="BE189"/>
  <c r="BE192"/>
  <c r="BE195"/>
  <c r="BE200"/>
  <c r="BE206"/>
  <c r="BE209"/>
  <c r="BE212"/>
  <c r="BE216"/>
  <c r="BE219"/>
  <c r="BE222"/>
  <c r="BE225"/>
  <c r="BE233"/>
  <c r="BE235"/>
  <c r="BE241"/>
  <c r="BE243"/>
  <c r="BE250"/>
  <c r="BE264"/>
  <c r="BE266"/>
  <c r="BE269"/>
  <c r="BE272"/>
  <c r="BE275"/>
  <c r="BE278"/>
  <c r="BE281"/>
  <c r="BE290"/>
  <c r="BE293"/>
  <c r="BE295"/>
  <c r="BE298"/>
  <c r="BE302"/>
  <c r="BE310"/>
  <c r="BE316"/>
  <c r="BE321"/>
  <c r="BE325"/>
  <c r="BE328"/>
  <c i="1" r="BC55"/>
  <c i="2" r="F35"/>
  <c i="1" r="BB55"/>
  <c i="2" r="F34"/>
  <c i="1" r="BA55"/>
  <c i="3" r="F36"/>
  <c i="1" r="BC56"/>
  <c r="BC54"/>
  <c r="W32"/>
  <c i="3" r="F34"/>
  <c i="1" r="BA56"/>
  <c i="3" r="F35"/>
  <c i="1" r="BB56"/>
  <c i="3" r="F37"/>
  <c i="1" r="BD56"/>
  <c i="3" r="J34"/>
  <c i="1" r="AW56"/>
  <c i="2" r="J34"/>
  <c i="1" r="AW55"/>
  <c i="2" r="F37"/>
  <c i="1" r="BD55"/>
  <c i="3" l="1" r="BK86"/>
  <c r="BK85"/>
  <c r="J85"/>
  <c r="J59"/>
  <c i="2" r="T305"/>
  <c r="P93"/>
  <c r="R93"/>
  <c r="P305"/>
  <c r="T93"/>
  <c r="T92"/>
  <c r="R305"/>
  <c r="BK93"/>
  <c r="J93"/>
  <c r="J60"/>
  <c r="BK305"/>
  <c r="J305"/>
  <c r="J69"/>
  <c i="3" r="J87"/>
  <c r="J61"/>
  <c i="2" r="J33"/>
  <c i="1" r="AV55"/>
  <c r="AT55"/>
  <c r="BB54"/>
  <c r="W31"/>
  <c r="BD54"/>
  <c r="W33"/>
  <c i="3" r="J33"/>
  <c i="1" r="AV56"/>
  <c r="AT56"/>
  <c i="2" r="F33"/>
  <c i="1" r="AZ55"/>
  <c r="BA54"/>
  <c r="W30"/>
  <c r="AY54"/>
  <c i="3" r="F33"/>
  <c i="1" r="AZ56"/>
  <c i="2" l="1" r="R92"/>
  <c r="P92"/>
  <c i="1" r="AU55"/>
  <c i="3" r="J86"/>
  <c r="J60"/>
  <c i="2" r="BK92"/>
  <c r="J92"/>
  <c r="J59"/>
  <c i="1" r="AX54"/>
  <c r="AZ54"/>
  <c r="W29"/>
  <c i="3" r="J30"/>
  <c i="1" r="AG56"/>
  <c r="AW54"/>
  <c r="AK30"/>
  <c r="AU54"/>
  <c i="3" l="1" r="J39"/>
  <c i="1" r="AN56"/>
  <c i="2" r="J30"/>
  <c i="1" r="AG55"/>
  <c r="AG54"/>
  <c r="AK26"/>
  <c r="AV54"/>
  <c r="AK29"/>
  <c r="AK35"/>
  <c i="2" l="1" r="J39"/>
  <c i="1" r="AN5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<sst xmlns="http://schemas.openxmlformats.org/spreadsheetml/2006/main">
  <si>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</si>
  <si>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</si>
  <si>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</si>
  <si>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</si>
  <si>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</si>
  <si>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{253fcfdb-9f32-4d0d-ad48-5ece1cd92870}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</si>
  <si>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</si>
  <si>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</si>
  <si>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</si>
  <si>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</si>
  <si>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</si>
  <si>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</si>
  <si>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</si>
  <si>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D2201(2)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</si>
  <si>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</si>
  <si>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</si>
  <si>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Nejdek, autobusové zastávky Pozorka</t>
  </si>
  <si>
    <t>KSO:</t>
  </si>
  <si>
    <t/>
  </si>
  <si>
    <t>CC-CZ:</t>
  </si>
  <si>
    <t>Místo:</t>
  </si>
  <si>
    <t>Pozorka</t>
  </si>
  <si>
    <t>Datum:</t>
  </si>
  <si>
    <t>20. 9. 2022</t>
  </si>
  <si>
    <t>Zadavatel:</t>
  </si>
  <si>
    <t>IČ:</t>
  </si>
  <si>
    <t>Město Nejdek</t>
  </si>
  <si>
    <t>DIČ:</t>
  </si>
  <si>
    <t>Uchazeč:</t>
  </si>
  <si>
    <t>Vyplň údaj</t>
  </si>
  <si>
    <t>Projektant:</t>
  </si>
  <si>
    <t>DPT projekty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</si>
  <si>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</si>
  <si>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</si>
  <si>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</si>
  <si>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</si>
  <si>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</si>
  <si>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</si>
  <si>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</si>
  <si>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</si>
  <si>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</si>
  <si>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</si>
  <si>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</si>
  <si>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</si>
  <si>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</si>
  <si>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</si>
  <si>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</si>
  <si>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</si>
  <si>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</si>
  <si>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</si>
  <si>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</si>
  <si>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</si>
  <si>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</si>
  <si>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</si>
  <si>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</si>
  <si>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</si>
  <si>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</si>
  <si>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</si>
  <si>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</si>
  <si>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</si>
  <si>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</si>
  <si>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</si>
  <si>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</si>
  <si>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</si>
  <si>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</si>
  <si>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</si>
  <si>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</si>
  <si>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</si>
  <si>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</si>
  <si>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</si>
  <si>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</si>
  <si>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</si>
  <si>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</si>
  <si>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</si>
  <si>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</si>
  <si>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</si>
  <si>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</si>
  <si>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STA</t>
  </si>
  <si>
    <t>{b2094401-230a-4e26-80a3-ca0ef0cc00d1}</t>
  </si>
  <si>
    <t>2</t>
  </si>
  <si>
    <t>Vedlejší rozpočtové náklady</t>
  </si>
  <si>
    <t>{4d519fb4-e84f-4bbc-86db-2185391aea6a}</t>
  </si>
  <si>
    <t>KRYCÍ LIST SOUPISU PRACÍ</t>
  </si>
  <si>
    <t>Objekt:</t>
  </si>
  <si>
    <t>1 - Nejdek, autobusové zastávky Pozorka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</si>
  <si>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</si>
  <si>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</si>
  <si>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</si>
  <si>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</si>
  <si>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</si>
  <si>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</si>
  <si>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</si>
  <si>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</si>
  <si>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</si>
  <si>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</si>
  <si>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</si>
  <si>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</si>
  <si>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</si>
  <si>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</si>
  <si>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</si>
  <si>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</si>
  <si>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</si>
  <si>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</si>
  <si>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</si>
  <si>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</si>
  <si>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</si>
  <si>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</si>
  <si>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</si>
  <si>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</si>
  <si>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</si>
  <si>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</si>
  <si>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</si>
  <si>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</si>
  <si>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</si>
  <si>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</si>
  <si>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</si>
  <si>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</si>
  <si>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</si>
  <si>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</si>
  <si>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</si>
  <si>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111251201</t>
  </si>
  <si>
    <t>Odstranění křovin a stromů průměru kmene do 100 mm i s kořeny sklonu terénu přes 1:5 z celkové plochy do 100 m2 strojně</t>
  </si>
  <si>
    <t>m2</t>
  </si>
  <si>
    <t>CS ÚRS 2022 02</t>
  </si>
  <si>
    <t>4</t>
  </si>
  <si>
    <t>-1566585240</t>
  </si>
  <si>
    <t>PP</t>
  </si>
  <si>
    <t>Odstranění křovin a stromů s odstraněním kořenů strojně průměru kmene do 100 mm v rovině nebo ve svahu sklonu terénu přes 1:5, při celkové ploše do 100 m2</t>
  </si>
  <si>
    <t>Online PSC</t>
  </si>
  <si>
    <t>https://podminky.urs.cz/item/CS_URS_2022_02/111251201</t>
  </si>
  <si>
    <t>113106190</t>
  </si>
  <si>
    <t>Rozebrání vozovek ze silničních dílců se spárami vyplněnými kamenivem strojně pl do 50 m2</t>
  </si>
  <si>
    <t>-560367210</t>
  </si>
  <si>
    <t>Rozebrání dílců vozovek a ploch s přemístěním hmot na skládku na vzdálenost do 3 m nebo s naložením na dopravní prostředek, ze silničních dílců jakýchkoliv rozměrů, s ložem z kameniva nebo živice strojně plochy jednotlivě do 50 m2 se spárami vyplněnými kamenivem</t>
  </si>
  <si>
    <t>https://podminky.urs.cz/item/CS_URS_2022_02/113106190</t>
  </si>
  <si>
    <t>VV</t>
  </si>
  <si>
    <t>pod původním přístřeškem autobus.zastávky</t>
  </si>
  <si>
    <t>3,0*2,0*2</t>
  </si>
  <si>
    <t>Součet</t>
  </si>
  <si>
    <t>3</t>
  </si>
  <si>
    <t>113107182</t>
  </si>
  <si>
    <t>Odstranění podkladu živičného tl 100 mm strojně pl přes 50 do 200 m2</t>
  </si>
  <si>
    <t>1924785965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</si>
  <si>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</si>
  <si>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https://podminky.urs.cz/item/CS_URS_2022_02/113107182</t>
  </si>
  <si>
    <t>113107337</t>
  </si>
  <si>
    <t>Odstranění podkladu z betonu vyztuženého sítěmi tl 300 mm strojně pl do 50 m2</t>
  </si>
  <si>
    <t>-920556445</t>
  </si>
  <si>
    <t>Odstranění podkladů nebo krytů strojně plochy jednotlivě do 50 m2 s přemístěním hmot na skládku na vzdálenost do 3 m nebo s naložením na dopravní prostředek z betonu vyztuženého sítěmi, o tl. vrstvy přes 150 do 300 mm</t>
  </si>
  <si>
    <t>https://podminky.urs.cz/item/CS_URS_2022_02/113107337</t>
  </si>
  <si>
    <t>5</t>
  </si>
  <si>
    <t>122251103</t>
  </si>
  <si>
    <t>Odkopávky a prokopávky nezapažené v hornině třídy těžitelnosti I, skupiny 3 objem do 100 m3 strojně</t>
  </si>
  <si>
    <t>m3</t>
  </si>
  <si>
    <t>-71609397</t>
  </si>
  <si>
    <t>Odkopávky a prokopávky nezapažené strojně v hornině třídy těžitelnosti I skupiny 3 přes 50 do 100 m3</t>
  </si>
  <si>
    <t>https://podminky.urs.cz/item/CS_URS_2022_02/122251103</t>
  </si>
  <si>
    <t>6</t>
  </si>
  <si>
    <t>132251101</t>
  </si>
  <si>
    <t xml:space="preserve">Hloubení rýh nezapažených  š do 800 mm v hornině třídy těžitelnosti I, skupiny 3 objem do 20 m3 strojně</t>
  </si>
  <si>
    <t>-1519903121</t>
  </si>
  <si>
    <t>Hloubení nezapažených rýh šířky do 800 mm strojně s urovnáním dna do předepsaného profilu a spádu v hornině třídy těžitelnosti I skupiny 3 do 20 m3</t>
  </si>
  <si>
    <t>https://podminky.urs.cz/item/CS_URS_2022_02/132251101</t>
  </si>
  <si>
    <t>7</t>
  </si>
  <si>
    <t>132251251</t>
  </si>
  <si>
    <t>Hloubení rýh nezapažených š do 2000 mm v hornině třídy těžitelnosti I skupiny 3 objem do 20 m3 strojně</t>
  </si>
  <si>
    <t>-311364118</t>
  </si>
  <si>
    <t>Hloubení nezapažených rýh šířky přes 800 do 2 000 mm strojně s urovnáním dna do předepsaného profilu a spádu v hornině třídy těžitelnosti I skupiny 3 do 20 m3</t>
  </si>
  <si>
    <t>https://podminky.urs.cz/item/CS_URS_2022_02/132251251</t>
  </si>
  <si>
    <t>8</t>
  </si>
  <si>
    <t>151711111</t>
  </si>
  <si>
    <t>Osazení zápor ocelových dl do 8 m</t>
  </si>
  <si>
    <t>m</t>
  </si>
  <si>
    <t>-814761398</t>
  </si>
  <si>
    <t>Osazení ocelových zápor pro pažení hloubených vykopávek do předem provedených vrtů se zabetonováním spodního konce, s příp. nutným obsypem zápory pískem délky od 0 do 8 m</t>
  </si>
  <si>
    <t>https://podminky.urs.cz/item/CS_URS_2022_02/151711111</t>
  </si>
  <si>
    <t>9</t>
  </si>
  <si>
    <t>M</t>
  </si>
  <si>
    <t>13010712</t>
  </si>
  <si>
    <t>ocel profilová IPN 100 jakost 11 375</t>
  </si>
  <si>
    <t>t</t>
  </si>
  <si>
    <t>486281016</t>
  </si>
  <si>
    <t>10</t>
  </si>
  <si>
    <t>58932910</t>
  </si>
  <si>
    <t>beton C 20/25 X0XC2 kamenivo frakce 0/22</t>
  </si>
  <si>
    <t>785934725</t>
  </si>
  <si>
    <t>11</t>
  </si>
  <si>
    <t>151711131</t>
  </si>
  <si>
    <t>Vytažení zápor ocelových dl do 8 m</t>
  </si>
  <si>
    <t>-935252295</t>
  </si>
  <si>
    <t>Vytažení ocelových zápor pro pažení délky od 0 do 8 m</t>
  </si>
  <si>
    <t>https://podminky.urs.cz/item/CS_URS_2022_02/151711131</t>
  </si>
  <si>
    <t>12</t>
  </si>
  <si>
    <t>15172111R</t>
  </si>
  <si>
    <t xml:space="preserve">Zřízení pažení z fošen tl.40mm  do ocelových zápor hl výkopu do 4 m s jeho následným odstraněním  (vč.dodávky fošen)</t>
  </si>
  <si>
    <t>R-položka</t>
  </si>
  <si>
    <t>-674597881</t>
  </si>
  <si>
    <t>Zřízení pažení z fošen tl.40mm do ocelových zápor hl výkopu do 4 m s jeho následným odstraněním (vč.dodávky fošen)</t>
  </si>
  <si>
    <t>13</t>
  </si>
  <si>
    <t>162651112</t>
  </si>
  <si>
    <t>Vodorovné přemístění do 5000 m výkopku/sypaniny z horniny třídy těžitelnosti I, skupiny 1 až 3</t>
  </si>
  <si>
    <t>1577661774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</si>
  <si>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</si>
  <si>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https://podminky.urs.cz/item/CS_URS_2022_02/162651112</t>
  </si>
  <si>
    <t>14</t>
  </si>
  <si>
    <t>171151103</t>
  </si>
  <si>
    <t>Uložení sypaniny z hornin soudržných do násypů zhutněných strojně</t>
  </si>
  <si>
    <t>194582211</t>
  </si>
  <si>
    <t>Uložení sypanin do násypů strojně s rozprostřením sypaniny ve vrstvách a s hrubým urovnáním zhutněných z hornin soudržných jakékoliv třídy těžitelnosti</t>
  </si>
  <si>
    <t>https://podminky.urs.cz/item/CS_URS_2022_02/171151103</t>
  </si>
  <si>
    <t>589R1</t>
  </si>
  <si>
    <t>Zemina vhodná pro násypy (šmanda)</t>
  </si>
  <si>
    <t>-2070972795</t>
  </si>
  <si>
    <t>16</t>
  </si>
  <si>
    <t>171251201</t>
  </si>
  <si>
    <t>Uložení sypaniny na skládky nebo meziskládky</t>
  </si>
  <si>
    <t>-295156759</t>
  </si>
  <si>
    <t>https://podminky.urs.cz/item/CS_URS_2022_02/171251201</t>
  </si>
  <si>
    <t>17</t>
  </si>
  <si>
    <t>171201221</t>
  </si>
  <si>
    <t>Poplatek za uložení na skládce (skládkovné) zeminy a kamení kód odpadu 17 05 04</t>
  </si>
  <si>
    <t>-548656575</t>
  </si>
  <si>
    <t>Poplatek za uložení stavebního odpadu na skládce (skládkovné) zeminy a kamení zatříděného do Katalogu odpadů pod kódem 17 05 04</t>
  </si>
  <si>
    <t>https://podminky.urs.cz/item/CS_URS_2022_02/171201221</t>
  </si>
  <si>
    <t>18</t>
  </si>
  <si>
    <t>181951112</t>
  </si>
  <si>
    <t>Úprava pláně v hornině třídy těžitelnosti I, skupiny 1 až 3 se zhutněním strojně</t>
  </si>
  <si>
    <t>726606501</t>
  </si>
  <si>
    <t>Úprava pláně vyrovnáním výškových rozdílů strojně v hornině třídy těžitelnosti I, skupiny 1 až 3 se zhutněním</t>
  </si>
  <si>
    <t>https://podminky.urs.cz/item/CS_URS_2022_02/181951112</t>
  </si>
  <si>
    <t>Zakládání</t>
  </si>
  <si>
    <t>19</t>
  </si>
  <si>
    <t>211571111</t>
  </si>
  <si>
    <t>Výplň odvodňovacích žeber nebo trativodů štěrkopískem tříděným</t>
  </si>
  <si>
    <t>1366922492</t>
  </si>
  <si>
    <t>Výplň kamenivem do rýh odvodňovacích žeber nebo trativodů bez zhutnění, s úpravou povrchu výplně štěrkopískem tříděným</t>
  </si>
  <si>
    <t>https://podminky.urs.cz/item/CS_URS_2022_02/211571111</t>
  </si>
  <si>
    <t>20</t>
  </si>
  <si>
    <t>211971121</t>
  </si>
  <si>
    <t>Zřízení opláštění žeber nebo trativodů geotextilií v rýze nebo zářezu sklonu přes 1:2 š do 2,5 m</t>
  </si>
  <si>
    <t>2015991395</t>
  </si>
  <si>
    <t>Zřízení opláštění výplně z geotextilie odvodňovacích žeber nebo trativodů v rýze nebo zářezu se stěnami svislými nebo šikmými o sklonu přes 1:2 při rozvinuté šířce opláštění do 2,5 m</t>
  </si>
  <si>
    <t>https://podminky.urs.cz/item/CS_URS_2022_02/211971121</t>
  </si>
  <si>
    <t>69311288</t>
  </si>
  <si>
    <t>geotextilie drenážní 1200g/m2</t>
  </si>
  <si>
    <t>-1618270025</t>
  </si>
  <si>
    <t>22</t>
  </si>
  <si>
    <t>212755214</t>
  </si>
  <si>
    <t>Trativody z drenážních trubek plastových flexibilních D 100 mm bez lože</t>
  </si>
  <si>
    <t>1032952188</t>
  </si>
  <si>
    <t>Trativody bez lože z drenážních trubek plastových flexibilních D 100 mm</t>
  </si>
  <si>
    <t>https://podminky.urs.cz/item/CS_URS_2022_02/212755214</t>
  </si>
  <si>
    <t>23</t>
  </si>
  <si>
    <t>225312R</t>
  </si>
  <si>
    <t>Vrty pro pažnice I 100 svislé nezapažené prům. do 150mm hl do 5 m hor. III</t>
  </si>
  <si>
    <t>-967237089</t>
  </si>
  <si>
    <t>24</t>
  </si>
  <si>
    <t>274322611</t>
  </si>
  <si>
    <t>Základové pasy ze ŽB se zvýšenými nároky na prostředí tř. C 30/37</t>
  </si>
  <si>
    <t>-1147531181</t>
  </si>
  <si>
    <t>Základy z betonu železového (bez výztuže) pasy z betonu se zvýšenými nároky na prostředí tř. C 30/37</t>
  </si>
  <si>
    <t>https://podminky.urs.cz/item/CS_URS_2022_02/274322611</t>
  </si>
  <si>
    <t>25</t>
  </si>
  <si>
    <t>274362021</t>
  </si>
  <si>
    <t>Výztuž základových pasů svařovanými sítěmi Kari</t>
  </si>
  <si>
    <t>-25375578</t>
  </si>
  <si>
    <t>Výztuž základů pasů ze svařovaných sítí z drátů typu KARI</t>
  </si>
  <si>
    <t>https://podminky.urs.cz/item/CS_URS_2022_02/274362021</t>
  </si>
  <si>
    <t>Svislé a kompletní konstrukce</t>
  </si>
  <si>
    <t>26</t>
  </si>
  <si>
    <t>311101212</t>
  </si>
  <si>
    <t>Vytvoření prostupů do 0,05 m2 ve zdech nosných osazením vložek z trub, dílců, tvarovek</t>
  </si>
  <si>
    <t>1057851368</t>
  </si>
  <si>
    <t>Vytvoření prostupů nebo suchých kanálků v betonových zdech nosných z monolitického betonu a železobetonu vodorovných, šikmých, obloukových, zalomených, svislých vložkami z trub, prefabrikovaných dílců, dutinových tvarovek, apod., bez jejich dodání trvale osazenými na sraz, včetně polohového zajištění v bednění při betonáži, vnější průřezové plochy přes 0,02 do 0,05 m2</t>
  </si>
  <si>
    <t>https://podminky.urs.cz/item/CS_URS_2022_02/311101212</t>
  </si>
  <si>
    <t>27</t>
  </si>
  <si>
    <t>28611172</t>
  </si>
  <si>
    <t>trubka kanalizační PVC DN 110x6000mm SN10</t>
  </si>
  <si>
    <t>673132237</t>
  </si>
  <si>
    <t>28</t>
  </si>
  <si>
    <t>327313215</t>
  </si>
  <si>
    <t>Opěrné zdi a valy z betonu prostého tř. C 12/15</t>
  </si>
  <si>
    <t>-536290905</t>
  </si>
  <si>
    <t>Opěrné zdi a valy z betonu prostého bez zvláštních nároků na vliv prostředí tř. C 12/15</t>
  </si>
  <si>
    <t>https://podminky.urs.cz/item/CS_URS_2022_02/327313215</t>
  </si>
  <si>
    <t>29</t>
  </si>
  <si>
    <t>327324128</t>
  </si>
  <si>
    <t>Opěrné zdi a valy ze ŽB odolného proti agresivnímu prostředí tř. C 30/37</t>
  </si>
  <si>
    <t>2106286147</t>
  </si>
  <si>
    <t>Opěrné zdi a valy z betonu železového odolný proti agresivnímu prostředí tř. C 30/37</t>
  </si>
  <si>
    <t>https://podminky.urs.cz/item/CS_URS_2022_02/327324128</t>
  </si>
  <si>
    <t>30</t>
  </si>
  <si>
    <t>327351211</t>
  </si>
  <si>
    <t>Bednění opěrných zdí a valů svislých i skloněných zřízení</t>
  </si>
  <si>
    <t>-1037282663</t>
  </si>
  <si>
    <t>Bednění opěrných zdí a valů svislých i skloněných, výšky do 20 m zřízení</t>
  </si>
  <si>
    <t>https://podminky.urs.cz/item/CS_URS_2022_02/327351211</t>
  </si>
  <si>
    <t>31</t>
  </si>
  <si>
    <t>327351221</t>
  </si>
  <si>
    <t>Bednění opěrných zdí a valů svislých i skloněných odstranění</t>
  </si>
  <si>
    <t>-991001944</t>
  </si>
  <si>
    <t>Bednění opěrných zdí a valů svislých i skloněných, výšky do 20 m odstranění</t>
  </si>
  <si>
    <t>https://podminky.urs.cz/item/CS_URS_2022_02/327351221</t>
  </si>
  <si>
    <t>32</t>
  </si>
  <si>
    <t>327361006</t>
  </si>
  <si>
    <t>Výztuž opěrných zdí a valů D 12 mm z betonářské oceli 10 505</t>
  </si>
  <si>
    <t>-349427863</t>
  </si>
  <si>
    <t>Výztuž opěrných zdí a valů průměru do 12 mm, z oceli 10 505 (R) nebo BSt 500</t>
  </si>
  <si>
    <t>https://podminky.urs.cz/item/CS_URS_2022_02/327361006</t>
  </si>
  <si>
    <t>33</t>
  </si>
  <si>
    <t>327361040</t>
  </si>
  <si>
    <t>Výztuž opěrných zdí a valů ze svařovaných sítí</t>
  </si>
  <si>
    <t>-1180842196</t>
  </si>
  <si>
    <t>Výztuž opěrných zdí a valů ze sítí svařovaných</t>
  </si>
  <si>
    <t>https://podminky.urs.cz/item/CS_URS_2022_02/327361040</t>
  </si>
  <si>
    <t>34</t>
  </si>
  <si>
    <t>339921131</t>
  </si>
  <si>
    <t>Osazování betonových palisád do betonového základu v řadě výšky prvku do 0,5 m</t>
  </si>
  <si>
    <t>1339346663</t>
  </si>
  <si>
    <t>Osazování palisád betonových v řadě se zabetonováním výšky palisády do 500 mm</t>
  </si>
  <si>
    <t>https://podminky.urs.cz/item/CS_URS_2022_02/339921131</t>
  </si>
  <si>
    <t>35</t>
  </si>
  <si>
    <t>5922840R8</t>
  </si>
  <si>
    <t>palisáda betonová tyčová hranatá přírodní 160x160x400mm</t>
  </si>
  <si>
    <t>kus</t>
  </si>
  <si>
    <t>-744040433</t>
  </si>
  <si>
    <t>36</t>
  </si>
  <si>
    <t>339921132</t>
  </si>
  <si>
    <t>Osazování betonových palisád do betonového základu v řadě výšky prvku přes 0,5 do 1 m</t>
  </si>
  <si>
    <t>-329484386</t>
  </si>
  <si>
    <t>Osazování palisád betonových v řadě se zabetonováním výšky palisády přes 500 do 1000 mm</t>
  </si>
  <si>
    <t>https://podminky.urs.cz/item/CS_URS_2022_02/339921132</t>
  </si>
  <si>
    <t>37</t>
  </si>
  <si>
    <t>5922840R7</t>
  </si>
  <si>
    <t>palisáda betonová tyčová hranatá přírodní 160x160x600mm</t>
  </si>
  <si>
    <t>-527408335</t>
  </si>
  <si>
    <t>Komunikace pozemní</t>
  </si>
  <si>
    <t>38</t>
  </si>
  <si>
    <t>564251111</t>
  </si>
  <si>
    <t>Podklad nebo podsyp ze štěrkopísku ŠP tl 150 mm</t>
  </si>
  <si>
    <t>-1862047664</t>
  </si>
  <si>
    <t>Podklad nebo podsyp ze štěrkopísku ŠP s rozprostřením, vlhčením a zhutněním, po zhutnění tl. 150 mm</t>
  </si>
  <si>
    <t>https://podminky.urs.cz/item/CS_URS_2022_02/564251111</t>
  </si>
  <si>
    <t>39</t>
  </si>
  <si>
    <t>564750111</t>
  </si>
  <si>
    <t>Podklad z kameniva hrubého drceného vel. 0-32 mm tl 150 mm (sanace - celk.tl.300mm)</t>
  </si>
  <si>
    <t>775904450</t>
  </si>
  <si>
    <t>Podklad nebo kryt z kameniva hrubého drceného vel. 0-32 mm s rozprostřením a zhutněním, po zhutnění tl. 150 mm (sanace - celk.tl.300mm)</t>
  </si>
  <si>
    <t>https://podminky.urs.cz/item/CS_URS_2022_02/564750111</t>
  </si>
  <si>
    <t>40</t>
  </si>
  <si>
    <t>596211111</t>
  </si>
  <si>
    <t>Kladení zámkové dlažby komunikací pro pěší tl 60 mm skupiny A pl do 100 m2</t>
  </si>
  <si>
    <t>495678957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</si>
  <si>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50 do 100 m2</t>
  </si>
  <si>
    <t>https://podminky.urs.cz/item/CS_URS_2022_02/596211111</t>
  </si>
  <si>
    <t>41</t>
  </si>
  <si>
    <t>59245R1</t>
  </si>
  <si>
    <t>dlažba betonová tl.60mm přírodní</t>
  </si>
  <si>
    <t>-1831396478</t>
  </si>
  <si>
    <t>42</t>
  </si>
  <si>
    <t>59245R2</t>
  </si>
  <si>
    <t>dlažba betonová tl.60mm kontrastní</t>
  </si>
  <si>
    <t>1799786731</t>
  </si>
  <si>
    <t>43</t>
  </si>
  <si>
    <t>59245R3</t>
  </si>
  <si>
    <t xml:space="preserve">dlažba  betonová reliéfní tl.60mm kontrastní</t>
  </si>
  <si>
    <t>275046632</t>
  </si>
  <si>
    <t>Úpravy povrchů, podlahy a osazování výplní</t>
  </si>
  <si>
    <t>44</t>
  </si>
  <si>
    <t>624631411</t>
  </si>
  <si>
    <t>Vyplnění spár prefabrikovaných dílců těsnicím provazcem z polyetylénu tl do 20 mm</t>
  </si>
  <si>
    <t>334800224</t>
  </si>
  <si>
    <t>Úprava vnějších spár obvodového pláště z prefabrikovaných dílců vyplnění spáry těsnicím provazcem z pěnového polyetylénu, šířky do 20 mm</t>
  </si>
  <si>
    <t>https://podminky.urs.cz/item/CS_URS_2022_02/624631411</t>
  </si>
  <si>
    <t>45</t>
  </si>
  <si>
    <t>62999510R</t>
  </si>
  <si>
    <t>Očištění vnějších ploch tlakovou vodou s přídavkem saponátu</t>
  </si>
  <si>
    <t>-461881811</t>
  </si>
  <si>
    <t>Očištění vnějších ploch tlakovou vodou omytím s přídavkem saponátu</t>
  </si>
  <si>
    <t>Ostatní konstrukce a práce, bourání</t>
  </si>
  <si>
    <t>46</t>
  </si>
  <si>
    <t>914111111</t>
  </si>
  <si>
    <t>Montáž svislé dopravní značky do velikosti 1 m2 objímkami na sloupek nebo konzolu</t>
  </si>
  <si>
    <t>2104996276</t>
  </si>
  <si>
    <t>Montáž svislé dopravní značky základní velikosti do 1 m2 objímkami na sloupky nebo konzoly</t>
  </si>
  <si>
    <t>https://podminky.urs.cz/item/CS_URS_2022_02/914111111</t>
  </si>
  <si>
    <t>47</t>
  </si>
  <si>
    <t>40445645</t>
  </si>
  <si>
    <t>informativní značky jiné IJ4b 500mm</t>
  </si>
  <si>
    <t>-25828818</t>
  </si>
  <si>
    <t>48</t>
  </si>
  <si>
    <t>914511111</t>
  </si>
  <si>
    <t>Montáž sloupku dopravních značek délky do 3,5 m s betonovým základem</t>
  </si>
  <si>
    <t>-1564107752</t>
  </si>
  <si>
    <t>Montáž sloupku dopravních značek délky do 3,5 m do betonového základu</t>
  </si>
  <si>
    <t>https://podminky.urs.cz/item/CS_URS_2022_02/914511111</t>
  </si>
  <si>
    <t>49</t>
  </si>
  <si>
    <t>40445230</t>
  </si>
  <si>
    <t>sloupek pro dopravní značku Zn D 70mm v 3,5m</t>
  </si>
  <si>
    <t>-995697718</t>
  </si>
  <si>
    <t>50</t>
  </si>
  <si>
    <t>915111116</t>
  </si>
  <si>
    <t>Vodorovné dopravní značení dělící čáry souvislé š 125 mm retroreflexní žlutá barva</t>
  </si>
  <si>
    <t>-924882099</t>
  </si>
  <si>
    <t>Vodorovné dopravní značení stříkané barvou dělící čára šířky 125 mm souvislá žlutá retroreflexní</t>
  </si>
  <si>
    <t>https://podminky.urs.cz/item/CS_URS_2022_02/915111116</t>
  </si>
  <si>
    <t>51</t>
  </si>
  <si>
    <t>916131113</t>
  </si>
  <si>
    <t>Osazení silničního obrubníku betonového ležatého s boční opěrou do lože z betonu prostého</t>
  </si>
  <si>
    <t>-1616933631</t>
  </si>
  <si>
    <t>Osazení silničního obrubníku betonového se zřízením lože, s vyplněním a zatřením spár cementovou maltou ležatého s boční opěrou z betonu prostého, do lože z betonu prostého</t>
  </si>
  <si>
    <t>https://podminky.urs.cz/item/CS_URS_2022_02/916131113</t>
  </si>
  <si>
    <t>52</t>
  </si>
  <si>
    <t>59217031R3</t>
  </si>
  <si>
    <t xml:space="preserve">obrubník betonový bezbarierový přímý  HK 400/330/1000mm </t>
  </si>
  <si>
    <t>543405747</t>
  </si>
  <si>
    <t xml:space="preserve">obrubník betonový bezbarierový přímý  HK 400/330/1000mm</t>
  </si>
  <si>
    <t>53</t>
  </si>
  <si>
    <t>59217031R4</t>
  </si>
  <si>
    <t xml:space="preserve">obrubník betonový bezbarierový náběhový  HK 400/330-310/1000mm </t>
  </si>
  <si>
    <t>349991351</t>
  </si>
  <si>
    <t xml:space="preserve">obrubník betonový bezbarierový náběhový  HK 400/330-310/1000mm</t>
  </si>
  <si>
    <t>54</t>
  </si>
  <si>
    <t>59217031R5</t>
  </si>
  <si>
    <t xml:space="preserve">obrubník betonový bezbarierový přechodový  HK 400/310-H25/1000mm </t>
  </si>
  <si>
    <t>2017532771</t>
  </si>
  <si>
    <t xml:space="preserve">obrubník betonový bezbarierový přechodový  HK 400/310-H25/1000mm</t>
  </si>
  <si>
    <t>55</t>
  </si>
  <si>
    <t>916131213</t>
  </si>
  <si>
    <t>Osazení silničního obrubníku betonového stojatého s boční opěrou do lože z betonu prostého</t>
  </si>
  <si>
    <t>-1031979694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</si>
  <si>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</si>
  <si>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https://podminky.urs.cz/item/CS_URS_2022_02/916131213</t>
  </si>
  <si>
    <t>56</t>
  </si>
  <si>
    <t>59217031R0</t>
  </si>
  <si>
    <t>obrubník betonový silniční H 25 1000x150x250mm</t>
  </si>
  <si>
    <t>1157270878</t>
  </si>
  <si>
    <t>57</t>
  </si>
  <si>
    <t>59217031R1</t>
  </si>
  <si>
    <t xml:space="preserve">obrubník betonový silniční  H25 150/250mm - R=0,5m</t>
  </si>
  <si>
    <t>-469950645</t>
  </si>
  <si>
    <t>58</t>
  </si>
  <si>
    <t>59217031R2</t>
  </si>
  <si>
    <t xml:space="preserve">obrubník betonový silniční  H25 150/250-150/1000mm náběhový</t>
  </si>
  <si>
    <t>-1837451735</t>
  </si>
  <si>
    <t>59</t>
  </si>
  <si>
    <t>91912213R</t>
  </si>
  <si>
    <t xml:space="preserve">Těsnění spár zálivkou  hl 100 mm </t>
  </si>
  <si>
    <t>-1295828158</t>
  </si>
  <si>
    <t>Těsnění spár zálivkou hl 100 mm</t>
  </si>
  <si>
    <t>60</t>
  </si>
  <si>
    <t>919735112</t>
  </si>
  <si>
    <t>Řezání stávajícího živičného krytu hl do 100 mm</t>
  </si>
  <si>
    <t>1681895774</t>
  </si>
  <si>
    <t>Řezání stávajícího živičného krytu nebo podkladu hloubky přes 50 do 100 mm</t>
  </si>
  <si>
    <t>https://podminky.urs.cz/item/CS_URS_2022_02/919735112</t>
  </si>
  <si>
    <t>61</t>
  </si>
  <si>
    <t>931994142</t>
  </si>
  <si>
    <t>Těsnění dilatační spáry betonové konstrukce polyuretanovým tmelem do pl 4,0 cm2</t>
  </si>
  <si>
    <t>-756109244</t>
  </si>
  <si>
    <t>Těsnění spáry betonové konstrukce pásy, profily, tmely tmelem polyuretanovým spáry dilatační do 4,0 cm2</t>
  </si>
  <si>
    <t>https://podminky.urs.cz/item/CS_URS_2022_02/931994142</t>
  </si>
  <si>
    <t>62</t>
  </si>
  <si>
    <t>95R1</t>
  </si>
  <si>
    <t xml:space="preserve">Dodávka a montáž  přístřešku včetně lavičky, označníku…(vč.osazení sloupků do beton.základu)</t>
  </si>
  <si>
    <t>kpl</t>
  </si>
  <si>
    <t>906502777</t>
  </si>
  <si>
    <t>Dodávka a montáž přístřešku včetně lavičky, označníku…(vč.osazení sloupků do beton.základu)</t>
  </si>
  <si>
    <t>63</t>
  </si>
  <si>
    <t>953961213</t>
  </si>
  <si>
    <t>Kotvy chemickou patronou M 12 hl 110 mm do betonu, ŽB nebo kamene s vyvrtáním otvoru</t>
  </si>
  <si>
    <t>780831752</t>
  </si>
  <si>
    <t>Kotvy chemické s vyvrtáním otvoru do betonu, železobetonu nebo tvrdého kamene chemická patrona, velikost M 12, hloubka 110 mm</t>
  </si>
  <si>
    <t>https://podminky.urs.cz/item/CS_URS_2022_02/953961213</t>
  </si>
  <si>
    <t>64</t>
  </si>
  <si>
    <t>953965121</t>
  </si>
  <si>
    <t>Kotevní šroub pro chemické kotvy M 12 dl 160 mm</t>
  </si>
  <si>
    <t>911905837</t>
  </si>
  <si>
    <t>Kotvy chemické s vyvrtáním otvoru kotevní šrouby pro chemické kotvy, velikost M 12, délka 160 mm</t>
  </si>
  <si>
    <t>https://podminky.urs.cz/item/CS_URS_2022_02/953965121</t>
  </si>
  <si>
    <t>65</t>
  </si>
  <si>
    <t>96R2</t>
  </si>
  <si>
    <t xml:space="preserve">Odstranění přístřešku autobusové zastávky (ocel+polykarbonát)  vč.lavičky,odpadkového koše a vývěsky jízního řádu, odvoz do 5km, složení  vč. uskladnění</t>
  </si>
  <si>
    <t>-247935235</t>
  </si>
  <si>
    <t>Odstranění přístřešku autobusové zastávky (ocel+polykarbonát) vč.lavičky,odpadkového koše a vývěsky jízního řádu, odvoz do 5km, složení vč. uskladnění</t>
  </si>
  <si>
    <t>997</t>
  </si>
  <si>
    <t>Přesun sutě</t>
  </si>
  <si>
    <t>66</t>
  </si>
  <si>
    <t>997221561</t>
  </si>
  <si>
    <t>Vodorovná doprava suti z kusových materiálů do 1 km</t>
  </si>
  <si>
    <t>612164440</t>
  </si>
  <si>
    <t>Vodorovná doprava suti bez naložení, ale se složením a s hrubým urovnáním z kusových materiálů, na vzdálenost do 1 km</t>
  </si>
  <si>
    <t>https://podminky.urs.cz/item/CS_URS_2022_02/997221561</t>
  </si>
  <si>
    <t>67</t>
  </si>
  <si>
    <t>997221569</t>
  </si>
  <si>
    <t>Příplatek ZKD 1 km u vodorovné dopravy suti z kusových materiálů</t>
  </si>
  <si>
    <t>-508498287</t>
  </si>
  <si>
    <t>Vodorovná doprava suti bez naložení, ale se složením a s hrubým urovnáním Příplatek k ceně za každý další i započatý 1 km přes 1 km</t>
  </si>
  <si>
    <t>https://podminky.urs.cz/item/CS_URS_2022_02/997221569</t>
  </si>
  <si>
    <t>68</t>
  </si>
  <si>
    <t>997221571</t>
  </si>
  <si>
    <t>Vodorovná doprava vybouraných hmot do 1 km</t>
  </si>
  <si>
    <t>-1064528771</t>
  </si>
  <si>
    <t>Vodorovná doprava vybouraných hmot bez naložení, ale se složením a s hrubým urovnáním na vzdálenost do 1 km</t>
  </si>
  <si>
    <t>https://podminky.urs.cz/item/CS_URS_2022_02/997221571</t>
  </si>
  <si>
    <t>69</t>
  </si>
  <si>
    <t>997221579</t>
  </si>
  <si>
    <t>Příplatek ZKD 1 km u vodorovné dopravy vybouraných hmot</t>
  </si>
  <si>
    <t>1117402040</t>
  </si>
  <si>
    <t>Vodorovná doprava vybouraných hmot bez naložení, ale se složením a s hrubým urovnáním na vzdálenost Příplatek k ceně za každý další i započatý 1 km přes 1 km</t>
  </si>
  <si>
    <t>https://podminky.urs.cz/item/CS_URS_2022_02/997221579</t>
  </si>
  <si>
    <t>předpoklad do 5km</t>
  </si>
  <si>
    <t>4,80*4</t>
  </si>
  <si>
    <t>70</t>
  </si>
  <si>
    <t>997221611</t>
  </si>
  <si>
    <t>Nakládání suti na dopravní prostředky pro vodorovnou dopravu</t>
  </si>
  <si>
    <t>-1455059323</t>
  </si>
  <si>
    <t>Nakládání na dopravní prostředky pro vodorovnou dopravu suti</t>
  </si>
  <si>
    <t>https://podminky.urs.cz/item/CS_URS_2022_02/997221611</t>
  </si>
  <si>
    <t>71</t>
  </si>
  <si>
    <t>997221612R</t>
  </si>
  <si>
    <t xml:space="preserve">Složení vybouraných hmot z dopravního  prostředku (uskladnění)</t>
  </si>
  <si>
    <t>-1608859602</t>
  </si>
  <si>
    <t>Složení vybouraných hmot z dopravního prostředku (uskladnění)</t>
  </si>
  <si>
    <t>72</t>
  </si>
  <si>
    <t>997221625</t>
  </si>
  <si>
    <t>Poplatek za uložení na skládce (skládkovné) stavebního odpadu železobetonového kód odpadu 17 01 01</t>
  </si>
  <si>
    <t>-1053559136</t>
  </si>
  <si>
    <t>Poplatek za uložení stavebního odpadu na skládce (skládkovné) z armovaného betonu zatříděného do Katalogu odpadů pod kódem 17 01 01</t>
  </si>
  <si>
    <t>https://podminky.urs.cz/item/CS_URS_2022_02/997221625</t>
  </si>
  <si>
    <t>73</t>
  </si>
  <si>
    <t>997221645</t>
  </si>
  <si>
    <t>Poplatek za uložení na skládce (skládkovné) odpadu asfaltového bez dehtu kód odpadu 17 03 02</t>
  </si>
  <si>
    <t>1166959503</t>
  </si>
  <si>
    <t>Poplatek za uložení stavebního odpadu na skládce (skládkovné) asfaltového bez obsahu dehtu zatříděného do Katalogu odpadů pod kódem 17 03 02</t>
  </si>
  <si>
    <t>https://podminky.urs.cz/item/CS_URS_2022_02/997221645</t>
  </si>
  <si>
    <t>998</t>
  </si>
  <si>
    <t>Přesun hmot</t>
  </si>
  <si>
    <t>74</t>
  </si>
  <si>
    <t>998225111</t>
  </si>
  <si>
    <t>Přesun hmot pro pozemní komunikace s krytem z kamene, monolitickým betonovým nebo živičným</t>
  </si>
  <si>
    <t>-762501062</t>
  </si>
  <si>
    <t>Přesun hmot pro komunikace s krytem z kameniva, monolitickým betonovým nebo živičným dopravní vzdálenost do 200 m jakékoliv délky objektu</t>
  </si>
  <si>
    <t>https://podminky.urs.cz/item/CS_URS_2022_02/998225111</t>
  </si>
  <si>
    <t>PSV</t>
  </si>
  <si>
    <t>Práce a dodávky PSV</t>
  </si>
  <si>
    <t>711</t>
  </si>
  <si>
    <t>Izolace proti vodě, vlhkosti a plynům</t>
  </si>
  <si>
    <t>75</t>
  </si>
  <si>
    <t>711161273</t>
  </si>
  <si>
    <t>Provedení izolace proti zemní vlhkosti svislé z nopové fólie</t>
  </si>
  <si>
    <t>-1918124325</t>
  </si>
  <si>
    <t>Provedení izolace proti zemní vlhkosti nopovou fólií na ploše svislé S z nopové fólie</t>
  </si>
  <si>
    <t>https://podminky.urs.cz/item/CS_URS_2022_02/711161273</t>
  </si>
  <si>
    <t>76</t>
  </si>
  <si>
    <t>28323005</t>
  </si>
  <si>
    <t>fólie profilovaná (nopová) drenážní HDPE s výškou nopů 8mm</t>
  </si>
  <si>
    <t>925353090</t>
  </si>
  <si>
    <t>77</t>
  </si>
  <si>
    <t>998711101</t>
  </si>
  <si>
    <t>Přesun hmot tonážní pro izolace proti vodě, vlhkosti a plynům v objektech výšky do 6 m</t>
  </si>
  <si>
    <t>-253228158</t>
  </si>
  <si>
    <t>Přesun hmot pro izolace proti vodě, vlhkosti a plynům stanovený z hmotnosti přesunovaného materiálu vodorovná dopravní vzdálenost do 50 m v objektech výšky do 6 m</t>
  </si>
  <si>
    <t>https://podminky.urs.cz/item/CS_URS_2022_02/998711101</t>
  </si>
  <si>
    <t>767</t>
  </si>
  <si>
    <t>Konstrukce zámečnické</t>
  </si>
  <si>
    <t>78</t>
  </si>
  <si>
    <t>767163121</t>
  </si>
  <si>
    <t>Montáž přímého kovového zábradlí z dílců do betonu v rovině</t>
  </si>
  <si>
    <t>461774109</t>
  </si>
  <si>
    <t>Montáž kompletního kovového zábradlí přímého z dílců v rovině (na rovné ploše) kotveného do betonu</t>
  </si>
  <si>
    <t>https://podminky.urs.cz/item/CS_URS_2022_02/767163121</t>
  </si>
  <si>
    <t>79</t>
  </si>
  <si>
    <t>767 D01</t>
  </si>
  <si>
    <t xml:space="preserve">Zábradlí ocelové v.1000mm (opěrné stěny) - dodávka  vč.spoj.prvků, vč.dopravy a povrch.úpravy žárovým zinkováním</t>
  </si>
  <si>
    <t>kg</t>
  </si>
  <si>
    <t>-225121222</t>
  </si>
  <si>
    <t>80</t>
  </si>
  <si>
    <t>998767101</t>
  </si>
  <si>
    <t>Přesun hmot tonážní pro zámečnické konstrukce v objektech v do 6 m</t>
  </si>
  <si>
    <t>1721853136</t>
  </si>
  <si>
    <t>Přesun hmot pro zámečnické konstrukce stanovený z hmotnosti přesunovaného materiálu vodorovná dopravní vzdálenost do 50 m v objektech výšky do 6 m</t>
  </si>
  <si>
    <t>https://podminky.urs.cz/item/CS_URS_2022_02/998767101</t>
  </si>
  <si>
    <t>783</t>
  </si>
  <si>
    <t>Dokončovací práce - nátěry</t>
  </si>
  <si>
    <t>81</t>
  </si>
  <si>
    <t>783813101</t>
  </si>
  <si>
    <t>Penetrační syntetický nátěr hladkých betonových povrchů</t>
  </si>
  <si>
    <t>-875675038</t>
  </si>
  <si>
    <t>Penetrační nátěr omítek hladkých betonových povrchů syntetický</t>
  </si>
  <si>
    <t>https://podminky.urs.cz/item/CS_URS_2022_02/783813101</t>
  </si>
  <si>
    <t>82</t>
  </si>
  <si>
    <t>783826675</t>
  </si>
  <si>
    <t>Hydrofobizační transparentní silikonový nátěr hrubých betonových povrchů nebo hrubých omítek</t>
  </si>
  <si>
    <t>-974017026</t>
  </si>
  <si>
    <t>Hydrofobizační nátěr omítek silikonový, transparentní, povrchů hrubých betonových povrchů nebo omítek hrubých, rýhovaných tenkovrstvých nebo škrábaných (břízolitových)</t>
  </si>
  <si>
    <t>https://podminky.urs.cz/item/CS_URS_2022_02/783826675</t>
  </si>
  <si>
    <t>2 -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</si>
  <si>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</si>
  <si>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</si>
  <si>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</si>
  <si>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</si>
  <si>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</si>
  <si>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</si>
  <si>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</si>
  <si>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VRN1</t>
  </si>
  <si>
    <t>Průzkumné, geodetické a projektové práce</t>
  </si>
  <si>
    <t>012002000</t>
  </si>
  <si>
    <t>Geodetické práce (vytýčení sítí ulož.v zemi před zahájením zemních prací)</t>
  </si>
  <si>
    <t>soub</t>
  </si>
  <si>
    <t>1024</t>
  </si>
  <si>
    <t>2116813614</t>
  </si>
  <si>
    <t>https://podminky.urs.cz/item/CS_URS_2022_02/012002000</t>
  </si>
  <si>
    <t>013294000</t>
  </si>
  <si>
    <t>Ostatní dokumentace</t>
  </si>
  <si>
    <t>2063789342</t>
  </si>
  <si>
    <t>https://podminky.urs.cz/item/CS_URS_2022_02/013294000</t>
  </si>
  <si>
    <t>VRN3</t>
  </si>
  <si>
    <t>Zařízení staveniště</t>
  </si>
  <si>
    <t>030001000</t>
  </si>
  <si>
    <t>%</t>
  </si>
  <si>
    <t>655958759</t>
  </si>
  <si>
    <t>https://podminky.urs.cz/item/CS_URS_2022_02/030001000</t>
  </si>
  <si>
    <t>VRN4</t>
  </si>
  <si>
    <t>Inženýrská činnost</t>
  </si>
  <si>
    <t>040001000</t>
  </si>
  <si>
    <t>1912361559</t>
  </si>
  <si>
    <t>https://podminky.urs.cz/item/CS_URS_2022_02/040001000</t>
  </si>
  <si>
    <t>VRN7</t>
  </si>
  <si>
    <t>Provozní vlivy</t>
  </si>
  <si>
    <t>070001000</t>
  </si>
  <si>
    <t>785240149</t>
  </si>
  <si>
    <t>https://podminky.urs.cz/item/CS_URS_2022_02/070001000</t>
  </si>
  <si>
    <t>VRN9</t>
  </si>
  <si>
    <t>Ostatní náklady</t>
  </si>
  <si>
    <t>090001000</t>
  </si>
  <si>
    <t>-1005345801</t>
  </si>
  <si>
    <t>https://podminky.urs.cz/item/CS_URS_2022_02/090001000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</si>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</sst>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4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4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4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251201" TargetMode="External" /><Relationship Id="rId2" Type="http://schemas.openxmlformats.org/officeDocument/2006/relationships/hyperlink" Target="https://podminky.urs.cz/item/CS_URS_2022_02/113106190" TargetMode="External" /><Relationship Id="rId3" Type="http://schemas.openxmlformats.org/officeDocument/2006/relationships/hyperlink" Target="https://podminky.urs.cz/item/CS_URS_2022_02/113107182" TargetMode="External" /><Relationship Id="rId4" Type="http://schemas.openxmlformats.org/officeDocument/2006/relationships/hyperlink" Target="https://podminky.urs.cz/item/CS_URS_2022_02/113107337" TargetMode="External" /><Relationship Id="rId5" Type="http://schemas.openxmlformats.org/officeDocument/2006/relationships/hyperlink" Target="https://podminky.urs.cz/item/CS_URS_2022_02/122251103" TargetMode="External" /><Relationship Id="rId6" Type="http://schemas.openxmlformats.org/officeDocument/2006/relationships/hyperlink" Target="https://podminky.urs.cz/item/CS_URS_2022_02/132251101" TargetMode="External" /><Relationship Id="rId7" Type="http://schemas.openxmlformats.org/officeDocument/2006/relationships/hyperlink" Target="https://podminky.urs.cz/item/CS_URS_2022_02/132251251" TargetMode="External" /><Relationship Id="rId8" Type="http://schemas.openxmlformats.org/officeDocument/2006/relationships/hyperlink" Target="https://podminky.urs.cz/item/CS_URS_2022_02/151711111" TargetMode="External" /><Relationship Id="rId9" Type="http://schemas.openxmlformats.org/officeDocument/2006/relationships/hyperlink" Target="https://podminky.urs.cz/item/CS_URS_2022_02/151711131" TargetMode="External" /><Relationship Id="rId10" Type="http://schemas.openxmlformats.org/officeDocument/2006/relationships/hyperlink" Target="https://podminky.urs.cz/item/CS_URS_2022_02/162651112" TargetMode="External" /><Relationship Id="rId11" Type="http://schemas.openxmlformats.org/officeDocument/2006/relationships/hyperlink" Target="https://podminky.urs.cz/item/CS_URS_2022_02/171151103" TargetMode="External" /><Relationship Id="rId12" Type="http://schemas.openxmlformats.org/officeDocument/2006/relationships/hyperlink" Target="https://podminky.urs.cz/item/CS_URS_2022_02/171251201" TargetMode="External" /><Relationship Id="rId13" Type="http://schemas.openxmlformats.org/officeDocument/2006/relationships/hyperlink" Target="https://podminky.urs.cz/item/CS_URS_2022_02/171201221" TargetMode="External" /><Relationship Id="rId14" Type="http://schemas.openxmlformats.org/officeDocument/2006/relationships/hyperlink" Target="https://podminky.urs.cz/item/CS_URS_2022_02/181951112" TargetMode="External" /><Relationship Id="rId15" Type="http://schemas.openxmlformats.org/officeDocument/2006/relationships/hyperlink" Target="https://podminky.urs.cz/item/CS_URS_2022_02/211571111" TargetMode="External" /><Relationship Id="rId16" Type="http://schemas.openxmlformats.org/officeDocument/2006/relationships/hyperlink" Target="https://podminky.urs.cz/item/CS_URS_2022_02/211971121" TargetMode="External" /><Relationship Id="rId17" Type="http://schemas.openxmlformats.org/officeDocument/2006/relationships/hyperlink" Target="https://podminky.urs.cz/item/CS_URS_2022_02/212755214" TargetMode="External" /><Relationship Id="rId18" Type="http://schemas.openxmlformats.org/officeDocument/2006/relationships/hyperlink" Target="https://podminky.urs.cz/item/CS_URS_2022_02/274322611" TargetMode="External" /><Relationship Id="rId19" Type="http://schemas.openxmlformats.org/officeDocument/2006/relationships/hyperlink" Target="https://podminky.urs.cz/item/CS_URS_2022_02/274362021" TargetMode="External" /><Relationship Id="rId20" Type="http://schemas.openxmlformats.org/officeDocument/2006/relationships/hyperlink" Target="https://podminky.urs.cz/item/CS_URS_2022_02/311101212" TargetMode="External" /><Relationship Id="rId21" Type="http://schemas.openxmlformats.org/officeDocument/2006/relationships/hyperlink" Target="https://podminky.urs.cz/item/CS_URS_2022_02/327313215" TargetMode="External" /><Relationship Id="rId22" Type="http://schemas.openxmlformats.org/officeDocument/2006/relationships/hyperlink" Target="https://podminky.urs.cz/item/CS_URS_2022_02/327324128" TargetMode="External" /><Relationship Id="rId23" Type="http://schemas.openxmlformats.org/officeDocument/2006/relationships/hyperlink" Target="https://podminky.urs.cz/item/CS_URS_2022_02/327351211" TargetMode="External" /><Relationship Id="rId24" Type="http://schemas.openxmlformats.org/officeDocument/2006/relationships/hyperlink" Target="https://podminky.urs.cz/item/CS_URS_2022_02/327351221" TargetMode="External" /><Relationship Id="rId25" Type="http://schemas.openxmlformats.org/officeDocument/2006/relationships/hyperlink" Target="https://podminky.urs.cz/item/CS_URS_2022_02/327361006" TargetMode="External" /><Relationship Id="rId26" Type="http://schemas.openxmlformats.org/officeDocument/2006/relationships/hyperlink" Target="https://podminky.urs.cz/item/CS_URS_2022_02/327361040" TargetMode="External" /><Relationship Id="rId27" Type="http://schemas.openxmlformats.org/officeDocument/2006/relationships/hyperlink" Target="https://podminky.urs.cz/item/CS_URS_2022_02/339921131" TargetMode="External" /><Relationship Id="rId28" Type="http://schemas.openxmlformats.org/officeDocument/2006/relationships/hyperlink" Target="https://podminky.urs.cz/item/CS_URS_2022_02/339921132" TargetMode="External" /><Relationship Id="rId29" Type="http://schemas.openxmlformats.org/officeDocument/2006/relationships/hyperlink" Target="https://podminky.urs.cz/item/CS_URS_2022_02/564251111" TargetMode="External" /><Relationship Id="rId30" Type="http://schemas.openxmlformats.org/officeDocument/2006/relationships/hyperlink" Target="https://podminky.urs.cz/item/CS_URS_2022_02/564750111" TargetMode="External" /><Relationship Id="rId31" Type="http://schemas.openxmlformats.org/officeDocument/2006/relationships/hyperlink" Target="https://podminky.urs.cz/item/CS_URS_2022_02/596211111" TargetMode="External" /><Relationship Id="rId32" Type="http://schemas.openxmlformats.org/officeDocument/2006/relationships/hyperlink" Target="https://podminky.urs.cz/item/CS_URS_2022_02/624631411" TargetMode="External" /><Relationship Id="rId33" Type="http://schemas.openxmlformats.org/officeDocument/2006/relationships/hyperlink" Target="https://podminky.urs.cz/item/CS_URS_2022_02/914111111" TargetMode="External" /><Relationship Id="rId34" Type="http://schemas.openxmlformats.org/officeDocument/2006/relationships/hyperlink" Target="https://podminky.urs.cz/item/CS_URS_2022_02/914511111" TargetMode="External" /><Relationship Id="rId35" Type="http://schemas.openxmlformats.org/officeDocument/2006/relationships/hyperlink" Target="https://podminky.urs.cz/item/CS_URS_2022_02/915111116" TargetMode="External" /><Relationship Id="rId36" Type="http://schemas.openxmlformats.org/officeDocument/2006/relationships/hyperlink" Target="https://podminky.urs.cz/item/CS_URS_2022_02/916131113" TargetMode="External" /><Relationship Id="rId37" Type="http://schemas.openxmlformats.org/officeDocument/2006/relationships/hyperlink" Target="https://podminky.urs.cz/item/CS_URS_2022_02/916131213" TargetMode="External" /><Relationship Id="rId38" Type="http://schemas.openxmlformats.org/officeDocument/2006/relationships/hyperlink" Target="https://podminky.urs.cz/item/CS_URS_2022_02/919735112" TargetMode="External" /><Relationship Id="rId39" Type="http://schemas.openxmlformats.org/officeDocument/2006/relationships/hyperlink" Target="https://podminky.urs.cz/item/CS_URS_2022_02/931994142" TargetMode="External" /><Relationship Id="rId40" Type="http://schemas.openxmlformats.org/officeDocument/2006/relationships/hyperlink" Target="https://podminky.urs.cz/item/CS_URS_2022_02/953961213" TargetMode="External" /><Relationship Id="rId41" Type="http://schemas.openxmlformats.org/officeDocument/2006/relationships/hyperlink" Target="https://podminky.urs.cz/item/CS_URS_2022_02/953965121" TargetMode="External" /><Relationship Id="rId42" Type="http://schemas.openxmlformats.org/officeDocument/2006/relationships/hyperlink" Target="https://podminky.urs.cz/item/CS_URS_2022_02/997221561" TargetMode="External" /><Relationship Id="rId43" Type="http://schemas.openxmlformats.org/officeDocument/2006/relationships/hyperlink" Target="https://podminky.urs.cz/item/CS_URS_2022_02/997221569" TargetMode="External" /><Relationship Id="rId44" Type="http://schemas.openxmlformats.org/officeDocument/2006/relationships/hyperlink" Target="https://podminky.urs.cz/item/CS_URS_2022_02/997221571" TargetMode="External" /><Relationship Id="rId45" Type="http://schemas.openxmlformats.org/officeDocument/2006/relationships/hyperlink" Target="https://podminky.urs.cz/item/CS_URS_2022_02/997221579" TargetMode="External" /><Relationship Id="rId46" Type="http://schemas.openxmlformats.org/officeDocument/2006/relationships/hyperlink" Target="https://podminky.urs.cz/item/CS_URS_2022_02/997221611" TargetMode="External" /><Relationship Id="rId47" Type="http://schemas.openxmlformats.org/officeDocument/2006/relationships/hyperlink" Target="https://podminky.urs.cz/item/CS_URS_2022_02/997221625" TargetMode="External" /><Relationship Id="rId48" Type="http://schemas.openxmlformats.org/officeDocument/2006/relationships/hyperlink" Target="https://podminky.urs.cz/item/CS_URS_2022_02/997221645" TargetMode="External" /><Relationship Id="rId49" Type="http://schemas.openxmlformats.org/officeDocument/2006/relationships/hyperlink" Target="https://podminky.urs.cz/item/CS_URS_2022_02/998225111" TargetMode="External" /><Relationship Id="rId50" Type="http://schemas.openxmlformats.org/officeDocument/2006/relationships/hyperlink" Target="https://podminky.urs.cz/item/CS_URS_2022_02/711161273" TargetMode="External" /><Relationship Id="rId51" Type="http://schemas.openxmlformats.org/officeDocument/2006/relationships/hyperlink" Target="https://podminky.urs.cz/item/CS_URS_2022_02/998711101" TargetMode="External" /><Relationship Id="rId52" Type="http://schemas.openxmlformats.org/officeDocument/2006/relationships/hyperlink" Target="https://podminky.urs.cz/item/CS_URS_2022_02/767163121" TargetMode="External" /><Relationship Id="rId53" Type="http://schemas.openxmlformats.org/officeDocument/2006/relationships/hyperlink" Target="https://podminky.urs.cz/item/CS_URS_2022_02/998767101" TargetMode="External" /><Relationship Id="rId54" Type="http://schemas.openxmlformats.org/officeDocument/2006/relationships/hyperlink" Target="https://podminky.urs.cz/item/CS_URS_2022_02/783813101" TargetMode="External" /><Relationship Id="rId55" Type="http://schemas.openxmlformats.org/officeDocument/2006/relationships/hyperlink" Target="https://podminky.urs.cz/item/CS_URS_2022_02/783826675" TargetMode="External" /><Relationship Id="rId5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012002000" TargetMode="External" /><Relationship Id="rId2" Type="http://schemas.openxmlformats.org/officeDocument/2006/relationships/hyperlink" Target="https://podminky.urs.cz/item/CS_URS_2022_02/013294000" TargetMode="External" /><Relationship Id="rId3" Type="http://schemas.openxmlformats.org/officeDocument/2006/relationships/hyperlink" Target="https://podminky.urs.cz/item/CS_URS_2022_02/030001000" TargetMode="External" /><Relationship Id="rId4" Type="http://schemas.openxmlformats.org/officeDocument/2006/relationships/hyperlink" Target="https://podminky.urs.cz/item/CS_URS_2022_02/040001000" TargetMode="External" /><Relationship Id="rId5" Type="http://schemas.openxmlformats.org/officeDocument/2006/relationships/hyperlink" Target="https://podminky.urs.cz/item/CS_URS_2022_02/070001000" TargetMode="External" /><Relationship Id="rId6" Type="http://schemas.openxmlformats.org/officeDocument/2006/relationships/hyperlink" Target="https://podminky.urs.cz/item/CS_URS_2022_02/090001000" TargetMode="External" /><Relationship Id="rId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6</v>
      </c>
    </row>
    <row r="5" s="1" customFormat="1" ht="12" customHeight="1">
      <c r="B5" s="22"/>
      <c r="C5" s="23"/>
      <c r="D5" s="27" t="s">
        <v>12</v>
      </c>
      <c r="E5" s="23"/>
      <c r="F5" s="23"/>
      <c r="G5" s="23"/>
      <c r="H5" s="23"/>
      <c r="I5" s="23"/>
      <c r="J5" s="23"/>
      <c r="K5" s="28" t="s">
        <v>13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14</v>
      </c>
      <c r="BS5" s="18" t="s">
        <v>6</v>
      </c>
    </row>
    <row r="6" s="1" customFormat="1" ht="36.96" customHeight="1">
      <c r="B6" s="22"/>
      <c r="C6" s="23"/>
      <c r="D6" s="30" t="s">
        <v>15</v>
      </c>
      <c r="E6" s="23"/>
      <c r="F6" s="23"/>
      <c r="G6" s="23"/>
      <c r="H6" s="23"/>
      <c r="I6" s="23"/>
      <c r="J6" s="23"/>
      <c r="K6" s="31" t="s">
        <v>16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17</v>
      </c>
      <c r="E7" s="23"/>
      <c r="F7" s="23"/>
      <c r="G7" s="23"/>
      <c r="H7" s="23"/>
      <c r="I7" s="23"/>
      <c r="J7" s="23"/>
      <c r="K7" s="28" t="s">
        <v>18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18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18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18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18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18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18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18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50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12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D2201(2)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15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Nejdek, autobusové zastávky Pozorka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20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Pozorka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22</v>
      </c>
      <c r="AJ47" s="41"/>
      <c r="AK47" s="41"/>
      <c r="AL47" s="41"/>
      <c r="AM47" s="73" t="str">
        <f>IF(AN8= "","",AN8)</f>
        <v>20. 9. 2022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24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Nejdek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30</v>
      </c>
      <c r="AJ49" s="41"/>
      <c r="AK49" s="41"/>
      <c r="AL49" s="41"/>
      <c r="AM49" s="74" t="str">
        <f>IF(E17="","",E17)</f>
        <v>DPT projekty</v>
      </c>
      <c r="AN49" s="65"/>
      <c r="AO49" s="65"/>
      <c r="AP49" s="65"/>
      <c r="AQ49" s="41"/>
      <c r="AR49" s="45"/>
      <c r="AS49" s="75" t="s">
        <v>51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28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33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52</v>
      </c>
      <c r="D52" s="88"/>
      <c r="E52" s="88"/>
      <c r="F52" s="88"/>
      <c r="G52" s="88"/>
      <c r="H52" s="89"/>
      <c r="I52" s="90" t="s">
        <v>53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54</v>
      </c>
      <c r="AH52" s="88"/>
      <c r="AI52" s="88"/>
      <c r="AJ52" s="88"/>
      <c r="AK52" s="88"/>
      <c r="AL52" s="88"/>
      <c r="AM52" s="88"/>
      <c r="AN52" s="90" t="s">
        <v>55</v>
      </c>
      <c r="AO52" s="88"/>
      <c r="AP52" s="88"/>
      <c r="AQ52" s="92" t="s">
        <v>56</v>
      </c>
      <c r="AR52" s="45"/>
      <c r="AS52" s="93" t="s">
        <v>57</v>
      </c>
      <c r="AT52" s="94" t="s">
        <v>58</v>
      </c>
      <c r="AU52" s="94" t="s">
        <v>59</v>
      </c>
      <c r="AV52" s="94" t="s">
        <v>60</v>
      </c>
      <c r="AW52" s="94" t="s">
        <v>61</v>
      </c>
      <c r="AX52" s="94" t="s">
        <v>62</v>
      </c>
      <c r="AY52" s="94" t="s">
        <v>63</v>
      </c>
      <c r="AZ52" s="94" t="s">
        <v>64</v>
      </c>
      <c r="BA52" s="94" t="s">
        <v>65</v>
      </c>
      <c r="BB52" s="94" t="s">
        <v>66</v>
      </c>
      <c r="BC52" s="94" t="s">
        <v>67</v>
      </c>
      <c r="BD52" s="95" t="s">
        <v>68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69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ROUND(SUM(AG55:AG56),2)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18</v>
      </c>
      <c r="AR54" s="105"/>
      <c r="AS54" s="106">
        <f>ROUND(SUM(AS55:AS56),2)</f>
        <v>0</v>
      </c>
      <c r="AT54" s="107">
        <f>ROUND(SUM(AV54:AW54),2)</f>
        <v>0</v>
      </c>
      <c r="AU54" s="108">
        <f>ROUND(SUM(AU55:AU56),5)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ROUND(SUM(AZ55:AZ56),2)</f>
        <v>0</v>
      </c>
      <c r="BA54" s="107">
        <f>ROUND(SUM(BA55:BA56),2)</f>
        <v>0</v>
      </c>
      <c r="BB54" s="107">
        <f>ROUND(SUM(BB55:BB56),2)</f>
        <v>0</v>
      </c>
      <c r="BC54" s="107">
        <f>ROUND(SUM(BC55:BC56),2)</f>
        <v>0</v>
      </c>
      <c r="BD54" s="109">
        <f>ROUND(SUM(BD55:BD56),2)</f>
        <v>0</v>
      </c>
      <c r="BE54" s="6"/>
      <c r="BS54" s="110" t="s">
        <v>70</v>
      </c>
      <c r="BT54" s="110" t="s">
        <v>71</v>
      </c>
      <c r="BU54" s="111" t="s">
        <v>72</v>
      </c>
      <c r="BV54" s="110" t="s">
        <v>73</v>
      </c>
      <c r="BW54" s="110" t="s">
        <v>5</v>
      </c>
      <c r="BX54" s="110" t="s">
        <v>74</v>
      </c>
      <c r="CL54" s="110" t="s">
        <v>18</v>
      </c>
    </row>
    <row r="55" s="7" customFormat="1" ht="16.5" customHeight="1">
      <c r="A55" s="112" t="s">
        <v>75</v>
      </c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16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'1 - Nejdek, autobusové za...'!J30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77</v>
      </c>
      <c r="AR55" s="119"/>
      <c r="AS55" s="120">
        <v>0</v>
      </c>
      <c r="AT55" s="121">
        <f>ROUND(SUM(AV55:AW55),2)</f>
        <v>0</v>
      </c>
      <c r="AU55" s="122">
        <f>'1 - Nejdek, autobusové za...'!P92</f>
        <v>0</v>
      </c>
      <c r="AV55" s="121">
        <f>'1 - Nejdek, autobusové za...'!J33</f>
        <v>0</v>
      </c>
      <c r="AW55" s="121">
        <f>'1 - Nejdek, autobusové za...'!J34</f>
        <v>0</v>
      </c>
      <c r="AX55" s="121">
        <f>'1 - Nejdek, autobusové za...'!J35</f>
        <v>0</v>
      </c>
      <c r="AY55" s="121">
        <f>'1 - Nejdek, autobusové za...'!J36</f>
        <v>0</v>
      </c>
      <c r="AZ55" s="121">
        <f>'1 - Nejdek, autobusové za...'!F33</f>
        <v>0</v>
      </c>
      <c r="BA55" s="121">
        <f>'1 - Nejdek, autobusové za...'!F34</f>
        <v>0</v>
      </c>
      <c r="BB55" s="121">
        <f>'1 - Nejdek, autobusové za...'!F35</f>
        <v>0</v>
      </c>
      <c r="BC55" s="121">
        <f>'1 - Nejdek, autobusové za...'!F36</f>
        <v>0</v>
      </c>
      <c r="BD55" s="123">
        <f>'1 - Nejdek, autobusové za...'!F37</f>
        <v>0</v>
      </c>
      <c r="BE55" s="7"/>
      <c r="BT55" s="124" t="s">
        <v>76</v>
      </c>
      <c r="BV55" s="124" t="s">
        <v>73</v>
      </c>
      <c r="BW55" s="124" t="s">
        <v>78</v>
      </c>
      <c r="BX55" s="124" t="s">
        <v>5</v>
      </c>
      <c r="CL55" s="124" t="s">
        <v>18</v>
      </c>
      <c r="CM55" s="124" t="s">
        <v>79</v>
      </c>
    </row>
    <row r="56" s="7" customFormat="1" ht="16.5" customHeight="1">
      <c r="A56" s="112" t="s">
        <v>75</v>
      </c>
      <c r="B56" s="113"/>
      <c r="C56" s="114"/>
      <c r="D56" s="115" t="s">
        <v>79</v>
      </c>
      <c r="E56" s="115"/>
      <c r="F56" s="115"/>
      <c r="G56" s="115"/>
      <c r="H56" s="115"/>
      <c r="I56" s="116"/>
      <c r="J56" s="115" t="s">
        <v>80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'2 - Vedlejší rozpočtové n...'!J30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77</v>
      </c>
      <c r="AR56" s="119"/>
      <c r="AS56" s="125">
        <v>0</v>
      </c>
      <c r="AT56" s="126">
        <f>ROUND(SUM(AV56:AW56),2)</f>
        <v>0</v>
      </c>
      <c r="AU56" s="127">
        <f>'2 - Vedlejší rozpočtové n...'!P85</f>
        <v>0</v>
      </c>
      <c r="AV56" s="126">
        <f>'2 - Vedlejší rozpočtové n...'!J33</f>
        <v>0</v>
      </c>
      <c r="AW56" s="126">
        <f>'2 - Vedlejší rozpočtové n...'!J34</f>
        <v>0</v>
      </c>
      <c r="AX56" s="126">
        <f>'2 - Vedlejší rozpočtové n...'!J35</f>
        <v>0</v>
      </c>
      <c r="AY56" s="126">
        <f>'2 - Vedlejší rozpočtové n...'!J36</f>
        <v>0</v>
      </c>
      <c r="AZ56" s="126">
        <f>'2 - Vedlejší rozpočtové n...'!F33</f>
        <v>0</v>
      </c>
      <c r="BA56" s="126">
        <f>'2 - Vedlejší rozpočtové n...'!F34</f>
        <v>0</v>
      </c>
      <c r="BB56" s="126">
        <f>'2 - Vedlejší rozpočtové n...'!F35</f>
        <v>0</v>
      </c>
      <c r="BC56" s="126">
        <f>'2 - Vedlejší rozpočtové n...'!F36</f>
        <v>0</v>
      </c>
      <c r="BD56" s="128">
        <f>'2 - Vedlejší rozpočtové n...'!F37</f>
        <v>0</v>
      </c>
      <c r="BE56" s="7"/>
      <c r="BT56" s="124" t="s">
        <v>76</v>
      </c>
      <c r="BV56" s="124" t="s">
        <v>73</v>
      </c>
      <c r="BW56" s="124" t="s">
        <v>81</v>
      </c>
      <c r="BX56" s="124" t="s">
        <v>5</v>
      </c>
      <c r="CL56" s="124" t="s">
        <v>18</v>
      </c>
      <c r="CM56" s="124" t="s">
        <v>79</v>
      </c>
    </row>
    <row r="57" s="2" customFormat="1" ht="30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  <row r="58" s="2" customFormat="1" ht="6.96" customHeight="1">
      <c r="A58" s="39"/>
      <c r="B58" s="60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</sheetData>
  <sheetProtection sheet="1" formatColumns="0" formatRows="0" objects="1" scenarios="1" spinCount="100000" saltValue="NKLG+YwRwerqsdH+iyFknSJyU3r78V9xqOeyFS8gOt9Z5pS8RCr9pDLADRCteSPXwK7mFkYWnpboOVgi9t6Y6A==" hashValue="vLMccxU48Eztt/HP9YEHxkLdPjt5461hG5y4+uSgPAw0xP80q0ollJmpAh9R/VoaszyIkvfUnPF8boFOcq+Qu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1 - Nejdek, autobusové za...'!C2" display="/"/>
    <hyperlink ref="A56" location="'2 - Vedlejší rozpočtové 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82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15</v>
      </c>
      <c r="L6" s="21"/>
    </row>
    <row r="7" s="1" customFormat="1" ht="16.5" customHeight="1">
      <c r="B7" s="21"/>
      <c r="E7" s="134" t="str">
        <f>'Rekapitulace stavby'!K6</f>
        <v>Nejdek, autobusové zastávky Pozorka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83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84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17</v>
      </c>
      <c r="E11" s="39"/>
      <c r="F11" s="137" t="s">
        <v>18</v>
      </c>
      <c r="G11" s="39"/>
      <c r="H11" s="39"/>
      <c r="I11" s="133" t="s">
        <v>19</v>
      </c>
      <c r="J11" s="137" t="s">
        <v>18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20</v>
      </c>
      <c r="E12" s="39"/>
      <c r="F12" s="137" t="s">
        <v>21</v>
      </c>
      <c r="G12" s="39"/>
      <c r="H12" s="39"/>
      <c r="I12" s="133" t="s">
        <v>22</v>
      </c>
      <c r="J12" s="138" t="str">
        <f>'Rekapitulace stavby'!AN8</f>
        <v>20. 9. 2022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">
        <v>18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26</v>
      </c>
      <c r="F15" s="39"/>
      <c r="G15" s="39"/>
      <c r="H15" s="39"/>
      <c r="I15" s="133" t="s">
        <v>27</v>
      </c>
      <c r="J15" s="137" t="s">
        <v>18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25</v>
      </c>
      <c r="J20" s="137" t="s">
        <v>18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31</v>
      </c>
      <c r="F21" s="39"/>
      <c r="G21" s="39"/>
      <c r="H21" s="39"/>
      <c r="I21" s="133" t="s">
        <v>27</v>
      </c>
      <c r="J21" s="137" t="s">
        <v>18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25</v>
      </c>
      <c r="J23" s="137" t="s">
        <v>18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34</v>
      </c>
      <c r="F24" s="39"/>
      <c r="G24" s="39"/>
      <c r="H24" s="39"/>
      <c r="I24" s="133" t="s">
        <v>27</v>
      </c>
      <c r="J24" s="137" t="s">
        <v>18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ROUND(J92,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ROUND((SUM(BE92:BE330)),  2)</f>
        <v>0</v>
      </c>
      <c r="G33" s="39"/>
      <c r="H33" s="39"/>
      <c r="I33" s="149">
        <v>0.20999999999999999</v>
      </c>
      <c r="J33" s="148">
        <f>ROUND(((SUM(BE92:BE330))*I33),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ROUND((SUM(BF92:BF330)),  2)</f>
        <v>0</v>
      </c>
      <c r="G34" s="39"/>
      <c r="H34" s="39"/>
      <c r="I34" s="149">
        <v>0.14999999999999999</v>
      </c>
      <c r="J34" s="148">
        <f>ROUND(((SUM(BF92:BF330))*I34),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ROUND((SUM(BG92:BG330)),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ROUND((SUM(BH92:BH330)),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ROUND((SUM(BI92:BI330)),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85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15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Nejdek, autobusové zastávky Pozorka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83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1 - Nejdek, autobusové zastávky Pozorka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20</v>
      </c>
      <c r="D52" s="41"/>
      <c r="E52" s="41"/>
      <c r="F52" s="28" t="str">
        <f>F12</f>
        <v>Pozorka</v>
      </c>
      <c r="G52" s="41"/>
      <c r="H52" s="41"/>
      <c r="I52" s="33" t="s">
        <v>22</v>
      </c>
      <c r="J52" s="73" t="str">
        <f>IF(J12="","",J12)</f>
        <v>20. 9. 2022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>Město Nejdek</v>
      </c>
      <c r="G54" s="41"/>
      <c r="H54" s="41"/>
      <c r="I54" s="33" t="s">
        <v>30</v>
      </c>
      <c r="J54" s="37" t="str">
        <f>E21</f>
        <v>DPT projekty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86</v>
      </c>
      <c r="D57" s="163"/>
      <c r="E57" s="163"/>
      <c r="F57" s="163"/>
      <c r="G57" s="163"/>
      <c r="H57" s="163"/>
      <c r="I57" s="163"/>
      <c r="J57" s="164" t="s">
        <v>87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J92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88</v>
      </c>
    </row>
    <row r="60" s="9" customFormat="1" ht="24.96" customHeight="1">
      <c r="A60" s="9"/>
      <c r="B60" s="166"/>
      <c r="C60" s="167"/>
      <c r="D60" s="168" t="s">
        <v>89</v>
      </c>
      <c r="E60" s="169"/>
      <c r="F60" s="169"/>
      <c r="G60" s="169"/>
      <c r="H60" s="169"/>
      <c r="I60" s="169"/>
      <c r="J60" s="170">
        <f>J93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90</v>
      </c>
      <c r="E61" s="175"/>
      <c r="F61" s="175"/>
      <c r="G61" s="175"/>
      <c r="H61" s="175"/>
      <c r="I61" s="175"/>
      <c r="J61" s="176">
        <f>J94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91</v>
      </c>
      <c r="E62" s="175"/>
      <c r="F62" s="175"/>
      <c r="G62" s="175"/>
      <c r="H62" s="175"/>
      <c r="I62" s="175"/>
      <c r="J62" s="176">
        <f>J148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92</v>
      </c>
      <c r="E63" s="175"/>
      <c r="F63" s="175"/>
      <c r="G63" s="175"/>
      <c r="H63" s="175"/>
      <c r="I63" s="175"/>
      <c r="J63" s="176">
        <f>J168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93</v>
      </c>
      <c r="E64" s="175"/>
      <c r="F64" s="175"/>
      <c r="G64" s="175"/>
      <c r="H64" s="175"/>
      <c r="I64" s="175"/>
      <c r="J64" s="176">
        <f>J202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94</v>
      </c>
      <c r="E65" s="175"/>
      <c r="F65" s="175"/>
      <c r="G65" s="175"/>
      <c r="H65" s="175"/>
      <c r="I65" s="175"/>
      <c r="J65" s="176">
        <f>J218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95</v>
      </c>
      <c r="E66" s="175"/>
      <c r="F66" s="175"/>
      <c r="G66" s="175"/>
      <c r="H66" s="175"/>
      <c r="I66" s="175"/>
      <c r="J66" s="176">
        <f>J224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96</v>
      </c>
      <c r="E67" s="175"/>
      <c r="F67" s="175"/>
      <c r="G67" s="175"/>
      <c r="H67" s="175"/>
      <c r="I67" s="175"/>
      <c r="J67" s="176">
        <f>J274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97</v>
      </c>
      <c r="E68" s="175"/>
      <c r="F68" s="175"/>
      <c r="G68" s="175"/>
      <c r="H68" s="175"/>
      <c r="I68" s="175"/>
      <c r="J68" s="176">
        <f>J301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6"/>
      <c r="C69" s="167"/>
      <c r="D69" s="168" t="s">
        <v>98</v>
      </c>
      <c r="E69" s="169"/>
      <c r="F69" s="169"/>
      <c r="G69" s="169"/>
      <c r="H69" s="169"/>
      <c r="I69" s="169"/>
      <c r="J69" s="170">
        <f>J305</f>
        <v>0</v>
      </c>
      <c r="K69" s="167"/>
      <c r="L69" s="17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2"/>
      <c r="C70" s="173"/>
      <c r="D70" s="174" t="s">
        <v>99</v>
      </c>
      <c r="E70" s="175"/>
      <c r="F70" s="175"/>
      <c r="G70" s="175"/>
      <c r="H70" s="175"/>
      <c r="I70" s="175"/>
      <c r="J70" s="176">
        <f>J306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100</v>
      </c>
      <c r="E71" s="175"/>
      <c r="F71" s="175"/>
      <c r="G71" s="175"/>
      <c r="H71" s="175"/>
      <c r="I71" s="175"/>
      <c r="J71" s="176">
        <f>J315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101</v>
      </c>
      <c r="E72" s="175"/>
      <c r="F72" s="175"/>
      <c r="G72" s="175"/>
      <c r="H72" s="175"/>
      <c r="I72" s="175"/>
      <c r="J72" s="176">
        <f>J324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102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15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61" t="str">
        <f>E7</f>
        <v>Nejdek, autobusové zastávky Pozorka</v>
      </c>
      <c r="F82" s="33"/>
      <c r="G82" s="33"/>
      <c r="H82" s="33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83</v>
      </c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E9</f>
        <v>1 - Nejdek, autobusové zastávky Pozorka</v>
      </c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20</v>
      </c>
      <c r="D86" s="41"/>
      <c r="E86" s="41"/>
      <c r="F86" s="28" t="str">
        <f>F12</f>
        <v>Pozorka</v>
      </c>
      <c r="G86" s="41"/>
      <c r="H86" s="41"/>
      <c r="I86" s="33" t="s">
        <v>22</v>
      </c>
      <c r="J86" s="73" t="str">
        <f>IF(J12="","",J12)</f>
        <v>20. 9. 2022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24</v>
      </c>
      <c r="D88" s="41"/>
      <c r="E88" s="41"/>
      <c r="F88" s="28" t="str">
        <f>E15</f>
        <v>Město Nejdek</v>
      </c>
      <c r="G88" s="41"/>
      <c r="H88" s="41"/>
      <c r="I88" s="33" t="s">
        <v>30</v>
      </c>
      <c r="J88" s="37" t="str">
        <f>E21</f>
        <v>DPT projekty</v>
      </c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28</v>
      </c>
      <c r="D89" s="41"/>
      <c r="E89" s="41"/>
      <c r="F89" s="28" t="str">
        <f>IF(E18="","",E18)</f>
        <v>Vyplň údaj</v>
      </c>
      <c r="G89" s="41"/>
      <c r="H89" s="41"/>
      <c r="I89" s="33" t="s">
        <v>33</v>
      </c>
      <c r="J89" s="37" t="str">
        <f>E24</f>
        <v xml:space="preserve"> </v>
      </c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78"/>
      <c r="B91" s="179"/>
      <c r="C91" s="180" t="s">
        <v>103</v>
      </c>
      <c r="D91" s="181" t="s">
        <v>56</v>
      </c>
      <c r="E91" s="181" t="s">
        <v>52</v>
      </c>
      <c r="F91" s="181" t="s">
        <v>53</v>
      </c>
      <c r="G91" s="181" t="s">
        <v>104</v>
      </c>
      <c r="H91" s="181" t="s">
        <v>105</v>
      </c>
      <c r="I91" s="181" t="s">
        <v>106</v>
      </c>
      <c r="J91" s="181" t="s">
        <v>87</v>
      </c>
      <c r="K91" s="182" t="s">
        <v>107</v>
      </c>
      <c r="L91" s="183"/>
      <c r="M91" s="93" t="s">
        <v>18</v>
      </c>
      <c r="N91" s="94" t="s">
        <v>41</v>
      </c>
      <c r="O91" s="94" t="s">
        <v>108</v>
      </c>
      <c r="P91" s="94" t="s">
        <v>109</v>
      </c>
      <c r="Q91" s="94" t="s">
        <v>110</v>
      </c>
      <c r="R91" s="94" t="s">
        <v>111</v>
      </c>
      <c r="S91" s="94" t="s">
        <v>112</v>
      </c>
      <c r="T91" s="95" t="s">
        <v>113</v>
      </c>
      <c r="U91" s="178"/>
      <c r="V91" s="178"/>
      <c r="W91" s="178"/>
      <c r="X91" s="178"/>
      <c r="Y91" s="178"/>
      <c r="Z91" s="178"/>
      <c r="AA91" s="178"/>
      <c r="AB91" s="178"/>
      <c r="AC91" s="178"/>
      <c r="AD91" s="178"/>
      <c r="AE91" s="178"/>
    </row>
    <row r="92" s="2" customFormat="1" ht="22.8" customHeight="1">
      <c r="A92" s="39"/>
      <c r="B92" s="40"/>
      <c r="C92" s="100" t="s">
        <v>114</v>
      </c>
      <c r="D92" s="41"/>
      <c r="E92" s="41"/>
      <c r="F92" s="41"/>
      <c r="G92" s="41"/>
      <c r="H92" s="41"/>
      <c r="I92" s="41"/>
      <c r="J92" s="184">
        <f>BK92</f>
        <v>0</v>
      </c>
      <c r="K92" s="41"/>
      <c r="L92" s="45"/>
      <c r="M92" s="96"/>
      <c r="N92" s="185"/>
      <c r="O92" s="97"/>
      <c r="P92" s="186">
        <f>P93+P305</f>
        <v>0</v>
      </c>
      <c r="Q92" s="97"/>
      <c r="R92" s="186">
        <f>R93+R305</f>
        <v>230.46633560000001</v>
      </c>
      <c r="S92" s="97"/>
      <c r="T92" s="187">
        <f>T93+T305</f>
        <v>30.600000000000001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70</v>
      </c>
      <c r="AU92" s="18" t="s">
        <v>88</v>
      </c>
      <c r="BK92" s="188">
        <f>BK93+BK305</f>
        <v>0</v>
      </c>
    </row>
    <row r="93" s="12" customFormat="1" ht="25.92" customHeight="1">
      <c r="A93" s="12"/>
      <c r="B93" s="189"/>
      <c r="C93" s="190"/>
      <c r="D93" s="191" t="s">
        <v>70</v>
      </c>
      <c r="E93" s="192" t="s">
        <v>115</v>
      </c>
      <c r="F93" s="192" t="s">
        <v>116</v>
      </c>
      <c r="G93" s="190"/>
      <c r="H93" s="190"/>
      <c r="I93" s="193"/>
      <c r="J93" s="194">
        <f>BK93</f>
        <v>0</v>
      </c>
      <c r="K93" s="190"/>
      <c r="L93" s="195"/>
      <c r="M93" s="196"/>
      <c r="N93" s="197"/>
      <c r="O93" s="197"/>
      <c r="P93" s="198">
        <f>P94+P148+P168+P202+P218+P224+P274+P301</f>
        <v>0</v>
      </c>
      <c r="Q93" s="197"/>
      <c r="R93" s="198">
        <f>R94+R148+R168+R202+R218+R224+R274+R301</f>
        <v>229.34748759999999</v>
      </c>
      <c r="S93" s="197"/>
      <c r="T93" s="199">
        <f>T94+T148+T168+T202+T218+T224+T274+T301</f>
        <v>30.600000000000001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0" t="s">
        <v>76</v>
      </c>
      <c r="AT93" s="201" t="s">
        <v>70</v>
      </c>
      <c r="AU93" s="201" t="s">
        <v>71</v>
      </c>
      <c r="AY93" s="200" t="s">
        <v>117</v>
      </c>
      <c r="BK93" s="202">
        <f>BK94+BK148+BK168+BK202+BK218+BK224+BK274+BK301</f>
        <v>0</v>
      </c>
    </row>
    <row r="94" s="12" customFormat="1" ht="22.8" customHeight="1">
      <c r="A94" s="12"/>
      <c r="B94" s="189"/>
      <c r="C94" s="190"/>
      <c r="D94" s="191" t="s">
        <v>70</v>
      </c>
      <c r="E94" s="203" t="s">
        <v>76</v>
      </c>
      <c r="F94" s="203" t="s">
        <v>118</v>
      </c>
      <c r="G94" s="190"/>
      <c r="H94" s="190"/>
      <c r="I94" s="193"/>
      <c r="J94" s="204">
        <f>BK94</f>
        <v>0</v>
      </c>
      <c r="K94" s="190"/>
      <c r="L94" s="195"/>
      <c r="M94" s="196"/>
      <c r="N94" s="197"/>
      <c r="O94" s="197"/>
      <c r="P94" s="198">
        <f>SUM(P95:P147)</f>
        <v>0</v>
      </c>
      <c r="Q94" s="197"/>
      <c r="R94" s="198">
        <f>SUM(R95:R147)</f>
        <v>84.148049999999998</v>
      </c>
      <c r="S94" s="197"/>
      <c r="T94" s="199">
        <f>SUM(T95:T147)</f>
        <v>30.600000000000001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0" t="s">
        <v>76</v>
      </c>
      <c r="AT94" s="201" t="s">
        <v>70</v>
      </c>
      <c r="AU94" s="201" t="s">
        <v>76</v>
      </c>
      <c r="AY94" s="200" t="s">
        <v>117</v>
      </c>
      <c r="BK94" s="202">
        <f>SUM(BK95:BK147)</f>
        <v>0</v>
      </c>
    </row>
    <row r="95" s="2" customFormat="1" ht="37.8" customHeight="1">
      <c r="A95" s="39"/>
      <c r="B95" s="40"/>
      <c r="C95" s="205" t="s">
        <v>76</v>
      </c>
      <c r="D95" s="205" t="s">
        <v>119</v>
      </c>
      <c r="E95" s="206" t="s">
        <v>120</v>
      </c>
      <c r="F95" s="207" t="s">
        <v>121</v>
      </c>
      <c r="G95" s="208" t="s">
        <v>122</v>
      </c>
      <c r="H95" s="209">
        <v>100</v>
      </c>
      <c r="I95" s="210"/>
      <c r="J95" s="209">
        <f>ROUND(I95*H95,2)</f>
        <v>0</v>
      </c>
      <c r="K95" s="207" t="s">
        <v>123</v>
      </c>
      <c r="L95" s="45"/>
      <c r="M95" s="211" t="s">
        <v>18</v>
      </c>
      <c r="N95" s="212" t="s">
        <v>42</v>
      </c>
      <c r="O95" s="85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5" t="s">
        <v>124</v>
      </c>
      <c r="AT95" s="215" t="s">
        <v>119</v>
      </c>
      <c r="AU95" s="215" t="s">
        <v>79</v>
      </c>
      <c r="AY95" s="18" t="s">
        <v>117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8" t="s">
        <v>76</v>
      </c>
      <c r="BK95" s="216">
        <f>ROUND(I95*H95,2)</f>
        <v>0</v>
      </c>
      <c r="BL95" s="18" t="s">
        <v>124</v>
      </c>
      <c r="BM95" s="215" t="s">
        <v>125</v>
      </c>
    </row>
    <row r="96" s="2" customFormat="1">
      <c r="A96" s="39"/>
      <c r="B96" s="40"/>
      <c r="C96" s="41"/>
      <c r="D96" s="217" t="s">
        <v>126</v>
      </c>
      <c r="E96" s="41"/>
      <c r="F96" s="218" t="s">
        <v>127</v>
      </c>
      <c r="G96" s="41"/>
      <c r="H96" s="41"/>
      <c r="I96" s="219"/>
      <c r="J96" s="41"/>
      <c r="K96" s="41"/>
      <c r="L96" s="45"/>
      <c r="M96" s="220"/>
      <c r="N96" s="221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126</v>
      </c>
      <c r="AU96" s="18" t="s">
        <v>79</v>
      </c>
    </row>
    <row r="97" s="2" customFormat="1">
      <c r="A97" s="39"/>
      <c r="B97" s="40"/>
      <c r="C97" s="41"/>
      <c r="D97" s="222" t="s">
        <v>128</v>
      </c>
      <c r="E97" s="41"/>
      <c r="F97" s="223" t="s">
        <v>129</v>
      </c>
      <c r="G97" s="41"/>
      <c r="H97" s="41"/>
      <c r="I97" s="219"/>
      <c r="J97" s="41"/>
      <c r="K97" s="41"/>
      <c r="L97" s="45"/>
      <c r="M97" s="220"/>
      <c r="N97" s="221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128</v>
      </c>
      <c r="AU97" s="18" t="s">
        <v>79</v>
      </c>
    </row>
    <row r="98" s="2" customFormat="1" ht="24.15" customHeight="1">
      <c r="A98" s="39"/>
      <c r="B98" s="40"/>
      <c r="C98" s="205" t="s">
        <v>79</v>
      </c>
      <c r="D98" s="205" t="s">
        <v>119</v>
      </c>
      <c r="E98" s="206" t="s">
        <v>130</v>
      </c>
      <c r="F98" s="207" t="s">
        <v>131</v>
      </c>
      <c r="G98" s="208" t="s">
        <v>122</v>
      </c>
      <c r="H98" s="209">
        <v>12</v>
      </c>
      <c r="I98" s="210"/>
      <c r="J98" s="209">
        <f>ROUND(I98*H98,2)</f>
        <v>0</v>
      </c>
      <c r="K98" s="207" t="s">
        <v>123</v>
      </c>
      <c r="L98" s="45"/>
      <c r="M98" s="211" t="s">
        <v>18</v>
      </c>
      <c r="N98" s="212" t="s">
        <v>42</v>
      </c>
      <c r="O98" s="85"/>
      <c r="P98" s="213">
        <f>O98*H98</f>
        <v>0</v>
      </c>
      <c r="Q98" s="213">
        <v>0</v>
      </c>
      <c r="R98" s="213">
        <f>Q98*H98</f>
        <v>0</v>
      </c>
      <c r="S98" s="213">
        <v>0.40000000000000002</v>
      </c>
      <c r="T98" s="214">
        <f>S98*H98</f>
        <v>4.8000000000000007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5" t="s">
        <v>124</v>
      </c>
      <c r="AT98" s="215" t="s">
        <v>119</v>
      </c>
      <c r="AU98" s="215" t="s">
        <v>79</v>
      </c>
      <c r="AY98" s="18" t="s">
        <v>117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8" t="s">
        <v>76</v>
      </c>
      <c r="BK98" s="216">
        <f>ROUND(I98*H98,2)</f>
        <v>0</v>
      </c>
      <c r="BL98" s="18" t="s">
        <v>124</v>
      </c>
      <c r="BM98" s="215" t="s">
        <v>132</v>
      </c>
    </row>
    <row r="99" s="2" customFormat="1">
      <c r="A99" s="39"/>
      <c r="B99" s="40"/>
      <c r="C99" s="41"/>
      <c r="D99" s="217" t="s">
        <v>126</v>
      </c>
      <c r="E99" s="41"/>
      <c r="F99" s="218" t="s">
        <v>133</v>
      </c>
      <c r="G99" s="41"/>
      <c r="H99" s="41"/>
      <c r="I99" s="219"/>
      <c r="J99" s="41"/>
      <c r="K99" s="41"/>
      <c r="L99" s="45"/>
      <c r="M99" s="220"/>
      <c r="N99" s="221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126</v>
      </c>
      <c r="AU99" s="18" t="s">
        <v>79</v>
      </c>
    </row>
    <row r="100" s="2" customFormat="1">
      <c r="A100" s="39"/>
      <c r="B100" s="40"/>
      <c r="C100" s="41"/>
      <c r="D100" s="222" t="s">
        <v>128</v>
      </c>
      <c r="E100" s="41"/>
      <c r="F100" s="223" t="s">
        <v>134</v>
      </c>
      <c r="G100" s="41"/>
      <c r="H100" s="41"/>
      <c r="I100" s="219"/>
      <c r="J100" s="41"/>
      <c r="K100" s="41"/>
      <c r="L100" s="45"/>
      <c r="M100" s="220"/>
      <c r="N100" s="221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128</v>
      </c>
      <c r="AU100" s="18" t="s">
        <v>79</v>
      </c>
    </row>
    <row r="101" s="13" customFormat="1">
      <c r="A101" s="13"/>
      <c r="B101" s="224"/>
      <c r="C101" s="225"/>
      <c r="D101" s="217" t="s">
        <v>135</v>
      </c>
      <c r="E101" s="226" t="s">
        <v>18</v>
      </c>
      <c r="F101" s="227" t="s">
        <v>136</v>
      </c>
      <c r="G101" s="225"/>
      <c r="H101" s="226" t="s">
        <v>18</v>
      </c>
      <c r="I101" s="228"/>
      <c r="J101" s="225"/>
      <c r="K101" s="225"/>
      <c r="L101" s="229"/>
      <c r="M101" s="230"/>
      <c r="N101" s="231"/>
      <c r="O101" s="231"/>
      <c r="P101" s="231"/>
      <c r="Q101" s="231"/>
      <c r="R101" s="231"/>
      <c r="S101" s="231"/>
      <c r="T101" s="23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3" t="s">
        <v>135</v>
      </c>
      <c r="AU101" s="233" t="s">
        <v>79</v>
      </c>
      <c r="AV101" s="13" t="s">
        <v>76</v>
      </c>
      <c r="AW101" s="13" t="s">
        <v>32</v>
      </c>
      <c r="AX101" s="13" t="s">
        <v>71</v>
      </c>
      <c r="AY101" s="233" t="s">
        <v>117</v>
      </c>
    </row>
    <row r="102" s="14" customFormat="1">
      <c r="A102" s="14"/>
      <c r="B102" s="234"/>
      <c r="C102" s="235"/>
      <c r="D102" s="217" t="s">
        <v>135</v>
      </c>
      <c r="E102" s="236" t="s">
        <v>18</v>
      </c>
      <c r="F102" s="237" t="s">
        <v>137</v>
      </c>
      <c r="G102" s="235"/>
      <c r="H102" s="238">
        <v>12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4" t="s">
        <v>135</v>
      </c>
      <c r="AU102" s="244" t="s">
        <v>79</v>
      </c>
      <c r="AV102" s="14" t="s">
        <v>79</v>
      </c>
      <c r="AW102" s="14" t="s">
        <v>32</v>
      </c>
      <c r="AX102" s="14" t="s">
        <v>71</v>
      </c>
      <c r="AY102" s="244" t="s">
        <v>117</v>
      </c>
    </row>
    <row r="103" s="15" customFormat="1">
      <c r="A103" s="15"/>
      <c r="B103" s="245"/>
      <c r="C103" s="246"/>
      <c r="D103" s="217" t="s">
        <v>135</v>
      </c>
      <c r="E103" s="247" t="s">
        <v>18</v>
      </c>
      <c r="F103" s="248" t="s">
        <v>138</v>
      </c>
      <c r="G103" s="246"/>
      <c r="H103" s="249">
        <v>12</v>
      </c>
      <c r="I103" s="250"/>
      <c r="J103" s="246"/>
      <c r="K103" s="246"/>
      <c r="L103" s="251"/>
      <c r="M103" s="252"/>
      <c r="N103" s="253"/>
      <c r="O103" s="253"/>
      <c r="P103" s="253"/>
      <c r="Q103" s="253"/>
      <c r="R103" s="253"/>
      <c r="S103" s="253"/>
      <c r="T103" s="254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5" t="s">
        <v>135</v>
      </c>
      <c r="AU103" s="255" t="s">
        <v>79</v>
      </c>
      <c r="AV103" s="15" t="s">
        <v>124</v>
      </c>
      <c r="AW103" s="15" t="s">
        <v>32</v>
      </c>
      <c r="AX103" s="15" t="s">
        <v>76</v>
      </c>
      <c r="AY103" s="255" t="s">
        <v>117</v>
      </c>
    </row>
    <row r="104" s="2" customFormat="1" ht="24.15" customHeight="1">
      <c r="A104" s="39"/>
      <c r="B104" s="40"/>
      <c r="C104" s="205" t="s">
        <v>139</v>
      </c>
      <c r="D104" s="205" t="s">
        <v>119</v>
      </c>
      <c r="E104" s="206" t="s">
        <v>140</v>
      </c>
      <c r="F104" s="207" t="s">
        <v>141</v>
      </c>
      <c r="G104" s="208" t="s">
        <v>122</v>
      </c>
      <c r="H104" s="209">
        <v>60</v>
      </c>
      <c r="I104" s="210"/>
      <c r="J104" s="209">
        <f>ROUND(I104*H104,2)</f>
        <v>0</v>
      </c>
      <c r="K104" s="207" t="s">
        <v>123</v>
      </c>
      <c r="L104" s="45"/>
      <c r="M104" s="211" t="s">
        <v>18</v>
      </c>
      <c r="N104" s="212" t="s">
        <v>42</v>
      </c>
      <c r="O104" s="85"/>
      <c r="P104" s="213">
        <f>O104*H104</f>
        <v>0</v>
      </c>
      <c r="Q104" s="213">
        <v>0</v>
      </c>
      <c r="R104" s="213">
        <f>Q104*H104</f>
        <v>0</v>
      </c>
      <c r="S104" s="213">
        <v>0.22</v>
      </c>
      <c r="T104" s="214">
        <f>S104*H104</f>
        <v>13.199999999999999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5" t="s">
        <v>124</v>
      </c>
      <c r="AT104" s="215" t="s">
        <v>119</v>
      </c>
      <c r="AU104" s="215" t="s">
        <v>79</v>
      </c>
      <c r="AY104" s="18" t="s">
        <v>117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8" t="s">
        <v>76</v>
      </c>
      <c r="BK104" s="216">
        <f>ROUND(I104*H104,2)</f>
        <v>0</v>
      </c>
      <c r="BL104" s="18" t="s">
        <v>124</v>
      </c>
      <c r="BM104" s="215" t="s">
        <v>142</v>
      </c>
    </row>
    <row r="105" s="2" customFormat="1">
      <c r="A105" s="39"/>
      <c r="B105" s="40"/>
      <c r="C105" s="41"/>
      <c r="D105" s="217" t="s">
        <v>126</v>
      </c>
      <c r="E105" s="41"/>
      <c r="F105" s="218" t="s">
        <v>143</v>
      </c>
      <c r="G105" s="41"/>
      <c r="H105" s="41"/>
      <c r="I105" s="219"/>
      <c r="J105" s="41"/>
      <c r="K105" s="41"/>
      <c r="L105" s="45"/>
      <c r="M105" s="220"/>
      <c r="N105" s="221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126</v>
      </c>
      <c r="AU105" s="18" t="s">
        <v>79</v>
      </c>
    </row>
    <row r="106" s="2" customFormat="1">
      <c r="A106" s="39"/>
      <c r="B106" s="40"/>
      <c r="C106" s="41"/>
      <c r="D106" s="222" t="s">
        <v>128</v>
      </c>
      <c r="E106" s="41"/>
      <c r="F106" s="223" t="s">
        <v>144</v>
      </c>
      <c r="G106" s="41"/>
      <c r="H106" s="41"/>
      <c r="I106" s="219"/>
      <c r="J106" s="41"/>
      <c r="K106" s="41"/>
      <c r="L106" s="45"/>
      <c r="M106" s="220"/>
      <c r="N106" s="221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128</v>
      </c>
      <c r="AU106" s="18" t="s">
        <v>79</v>
      </c>
    </row>
    <row r="107" s="2" customFormat="1" ht="24.15" customHeight="1">
      <c r="A107" s="39"/>
      <c r="B107" s="40"/>
      <c r="C107" s="205" t="s">
        <v>124</v>
      </c>
      <c r="D107" s="205" t="s">
        <v>119</v>
      </c>
      <c r="E107" s="206" t="s">
        <v>145</v>
      </c>
      <c r="F107" s="207" t="s">
        <v>146</v>
      </c>
      <c r="G107" s="208" t="s">
        <v>122</v>
      </c>
      <c r="H107" s="209">
        <v>20</v>
      </c>
      <c r="I107" s="210"/>
      <c r="J107" s="209">
        <f>ROUND(I107*H107,2)</f>
        <v>0</v>
      </c>
      <c r="K107" s="207" t="s">
        <v>123</v>
      </c>
      <c r="L107" s="45"/>
      <c r="M107" s="211" t="s">
        <v>18</v>
      </c>
      <c r="N107" s="212" t="s">
        <v>42</v>
      </c>
      <c r="O107" s="85"/>
      <c r="P107" s="213">
        <f>O107*H107</f>
        <v>0</v>
      </c>
      <c r="Q107" s="213">
        <v>0</v>
      </c>
      <c r="R107" s="213">
        <f>Q107*H107</f>
        <v>0</v>
      </c>
      <c r="S107" s="213">
        <v>0.63</v>
      </c>
      <c r="T107" s="214">
        <f>S107*H107</f>
        <v>12.6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5" t="s">
        <v>124</v>
      </c>
      <c r="AT107" s="215" t="s">
        <v>119</v>
      </c>
      <c r="AU107" s="215" t="s">
        <v>79</v>
      </c>
      <c r="AY107" s="18" t="s">
        <v>117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8" t="s">
        <v>76</v>
      </c>
      <c r="BK107" s="216">
        <f>ROUND(I107*H107,2)</f>
        <v>0</v>
      </c>
      <c r="BL107" s="18" t="s">
        <v>124</v>
      </c>
      <c r="BM107" s="215" t="s">
        <v>147</v>
      </c>
    </row>
    <row r="108" s="2" customFormat="1">
      <c r="A108" s="39"/>
      <c r="B108" s="40"/>
      <c r="C108" s="41"/>
      <c r="D108" s="217" t="s">
        <v>126</v>
      </c>
      <c r="E108" s="41"/>
      <c r="F108" s="218" t="s">
        <v>148</v>
      </c>
      <c r="G108" s="41"/>
      <c r="H108" s="41"/>
      <c r="I108" s="219"/>
      <c r="J108" s="41"/>
      <c r="K108" s="41"/>
      <c r="L108" s="45"/>
      <c r="M108" s="220"/>
      <c r="N108" s="221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126</v>
      </c>
      <c r="AU108" s="18" t="s">
        <v>79</v>
      </c>
    </row>
    <row r="109" s="2" customFormat="1">
      <c r="A109" s="39"/>
      <c r="B109" s="40"/>
      <c r="C109" s="41"/>
      <c r="D109" s="222" t="s">
        <v>128</v>
      </c>
      <c r="E109" s="41"/>
      <c r="F109" s="223" t="s">
        <v>149</v>
      </c>
      <c r="G109" s="41"/>
      <c r="H109" s="41"/>
      <c r="I109" s="219"/>
      <c r="J109" s="41"/>
      <c r="K109" s="41"/>
      <c r="L109" s="45"/>
      <c r="M109" s="220"/>
      <c r="N109" s="221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128</v>
      </c>
      <c r="AU109" s="18" t="s">
        <v>79</v>
      </c>
    </row>
    <row r="110" s="2" customFormat="1" ht="33" customHeight="1">
      <c r="A110" s="39"/>
      <c r="B110" s="40"/>
      <c r="C110" s="205" t="s">
        <v>150</v>
      </c>
      <c r="D110" s="205" t="s">
        <v>119</v>
      </c>
      <c r="E110" s="206" t="s">
        <v>151</v>
      </c>
      <c r="F110" s="207" t="s">
        <v>152</v>
      </c>
      <c r="G110" s="208" t="s">
        <v>153</v>
      </c>
      <c r="H110" s="209">
        <v>107</v>
      </c>
      <c r="I110" s="210"/>
      <c r="J110" s="209">
        <f>ROUND(I110*H110,2)</f>
        <v>0</v>
      </c>
      <c r="K110" s="207" t="s">
        <v>123</v>
      </c>
      <c r="L110" s="45"/>
      <c r="M110" s="211" t="s">
        <v>18</v>
      </c>
      <c r="N110" s="212" t="s">
        <v>42</v>
      </c>
      <c r="O110" s="85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5" t="s">
        <v>124</v>
      </c>
      <c r="AT110" s="215" t="s">
        <v>119</v>
      </c>
      <c r="AU110" s="215" t="s">
        <v>79</v>
      </c>
      <c r="AY110" s="18" t="s">
        <v>117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8" t="s">
        <v>76</v>
      </c>
      <c r="BK110" s="216">
        <f>ROUND(I110*H110,2)</f>
        <v>0</v>
      </c>
      <c r="BL110" s="18" t="s">
        <v>124</v>
      </c>
      <c r="BM110" s="215" t="s">
        <v>154</v>
      </c>
    </row>
    <row r="111" s="2" customFormat="1">
      <c r="A111" s="39"/>
      <c r="B111" s="40"/>
      <c r="C111" s="41"/>
      <c r="D111" s="217" t="s">
        <v>126</v>
      </c>
      <c r="E111" s="41"/>
      <c r="F111" s="218" t="s">
        <v>155</v>
      </c>
      <c r="G111" s="41"/>
      <c r="H111" s="41"/>
      <c r="I111" s="219"/>
      <c r="J111" s="41"/>
      <c r="K111" s="41"/>
      <c r="L111" s="45"/>
      <c r="M111" s="220"/>
      <c r="N111" s="221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126</v>
      </c>
      <c r="AU111" s="18" t="s">
        <v>79</v>
      </c>
    </row>
    <row r="112" s="2" customFormat="1">
      <c r="A112" s="39"/>
      <c r="B112" s="40"/>
      <c r="C112" s="41"/>
      <c r="D112" s="222" t="s">
        <v>128</v>
      </c>
      <c r="E112" s="41"/>
      <c r="F112" s="223" t="s">
        <v>156</v>
      </c>
      <c r="G112" s="41"/>
      <c r="H112" s="41"/>
      <c r="I112" s="219"/>
      <c r="J112" s="41"/>
      <c r="K112" s="41"/>
      <c r="L112" s="45"/>
      <c r="M112" s="220"/>
      <c r="N112" s="221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128</v>
      </c>
      <c r="AU112" s="18" t="s">
        <v>79</v>
      </c>
    </row>
    <row r="113" s="2" customFormat="1" ht="33" customHeight="1">
      <c r="A113" s="39"/>
      <c r="B113" s="40"/>
      <c r="C113" s="205" t="s">
        <v>157</v>
      </c>
      <c r="D113" s="205" t="s">
        <v>119</v>
      </c>
      <c r="E113" s="206" t="s">
        <v>158</v>
      </c>
      <c r="F113" s="207" t="s">
        <v>159</v>
      </c>
      <c r="G113" s="208" t="s">
        <v>153</v>
      </c>
      <c r="H113" s="209">
        <v>6.2300000000000004</v>
      </c>
      <c r="I113" s="210"/>
      <c r="J113" s="209">
        <f>ROUND(I113*H113,2)</f>
        <v>0</v>
      </c>
      <c r="K113" s="207" t="s">
        <v>123</v>
      </c>
      <c r="L113" s="45"/>
      <c r="M113" s="211" t="s">
        <v>18</v>
      </c>
      <c r="N113" s="212" t="s">
        <v>42</v>
      </c>
      <c r="O113" s="85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5" t="s">
        <v>124</v>
      </c>
      <c r="AT113" s="215" t="s">
        <v>119</v>
      </c>
      <c r="AU113" s="215" t="s">
        <v>79</v>
      </c>
      <c r="AY113" s="18" t="s">
        <v>117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8" t="s">
        <v>76</v>
      </c>
      <c r="BK113" s="216">
        <f>ROUND(I113*H113,2)</f>
        <v>0</v>
      </c>
      <c r="BL113" s="18" t="s">
        <v>124</v>
      </c>
      <c r="BM113" s="215" t="s">
        <v>160</v>
      </c>
    </row>
    <row r="114" s="2" customFormat="1">
      <c r="A114" s="39"/>
      <c r="B114" s="40"/>
      <c r="C114" s="41"/>
      <c r="D114" s="217" t="s">
        <v>126</v>
      </c>
      <c r="E114" s="41"/>
      <c r="F114" s="218" t="s">
        <v>161</v>
      </c>
      <c r="G114" s="41"/>
      <c r="H114" s="41"/>
      <c r="I114" s="219"/>
      <c r="J114" s="41"/>
      <c r="K114" s="41"/>
      <c r="L114" s="45"/>
      <c r="M114" s="220"/>
      <c r="N114" s="221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126</v>
      </c>
      <c r="AU114" s="18" t="s">
        <v>79</v>
      </c>
    </row>
    <row r="115" s="2" customFormat="1">
      <c r="A115" s="39"/>
      <c r="B115" s="40"/>
      <c r="C115" s="41"/>
      <c r="D115" s="222" t="s">
        <v>128</v>
      </c>
      <c r="E115" s="41"/>
      <c r="F115" s="223" t="s">
        <v>162</v>
      </c>
      <c r="G115" s="41"/>
      <c r="H115" s="41"/>
      <c r="I115" s="219"/>
      <c r="J115" s="41"/>
      <c r="K115" s="41"/>
      <c r="L115" s="45"/>
      <c r="M115" s="220"/>
      <c r="N115" s="221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128</v>
      </c>
      <c r="AU115" s="18" t="s">
        <v>79</v>
      </c>
    </row>
    <row r="116" s="2" customFormat="1" ht="33" customHeight="1">
      <c r="A116" s="39"/>
      <c r="B116" s="40"/>
      <c r="C116" s="205" t="s">
        <v>163</v>
      </c>
      <c r="D116" s="205" t="s">
        <v>119</v>
      </c>
      <c r="E116" s="206" t="s">
        <v>164</v>
      </c>
      <c r="F116" s="207" t="s">
        <v>165</v>
      </c>
      <c r="G116" s="208" t="s">
        <v>153</v>
      </c>
      <c r="H116" s="209">
        <v>3.5</v>
      </c>
      <c r="I116" s="210"/>
      <c r="J116" s="209">
        <f>ROUND(I116*H116,2)</f>
        <v>0</v>
      </c>
      <c r="K116" s="207" t="s">
        <v>123</v>
      </c>
      <c r="L116" s="45"/>
      <c r="M116" s="211" t="s">
        <v>18</v>
      </c>
      <c r="N116" s="212" t="s">
        <v>42</v>
      </c>
      <c r="O116" s="85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5" t="s">
        <v>124</v>
      </c>
      <c r="AT116" s="215" t="s">
        <v>119</v>
      </c>
      <c r="AU116" s="215" t="s">
        <v>79</v>
      </c>
      <c r="AY116" s="18" t="s">
        <v>117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8" t="s">
        <v>76</v>
      </c>
      <c r="BK116" s="216">
        <f>ROUND(I116*H116,2)</f>
        <v>0</v>
      </c>
      <c r="BL116" s="18" t="s">
        <v>124</v>
      </c>
      <c r="BM116" s="215" t="s">
        <v>166</v>
      </c>
    </row>
    <row r="117" s="2" customFormat="1">
      <c r="A117" s="39"/>
      <c r="B117" s="40"/>
      <c r="C117" s="41"/>
      <c r="D117" s="217" t="s">
        <v>126</v>
      </c>
      <c r="E117" s="41"/>
      <c r="F117" s="218" t="s">
        <v>167</v>
      </c>
      <c r="G117" s="41"/>
      <c r="H117" s="41"/>
      <c r="I117" s="219"/>
      <c r="J117" s="41"/>
      <c r="K117" s="41"/>
      <c r="L117" s="45"/>
      <c r="M117" s="220"/>
      <c r="N117" s="221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126</v>
      </c>
      <c r="AU117" s="18" t="s">
        <v>79</v>
      </c>
    </row>
    <row r="118" s="2" customFormat="1">
      <c r="A118" s="39"/>
      <c r="B118" s="40"/>
      <c r="C118" s="41"/>
      <c r="D118" s="222" t="s">
        <v>128</v>
      </c>
      <c r="E118" s="41"/>
      <c r="F118" s="223" t="s">
        <v>168</v>
      </c>
      <c r="G118" s="41"/>
      <c r="H118" s="41"/>
      <c r="I118" s="219"/>
      <c r="J118" s="41"/>
      <c r="K118" s="41"/>
      <c r="L118" s="45"/>
      <c r="M118" s="220"/>
      <c r="N118" s="221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128</v>
      </c>
      <c r="AU118" s="18" t="s">
        <v>79</v>
      </c>
    </row>
    <row r="119" s="2" customFormat="1" ht="16.5" customHeight="1">
      <c r="A119" s="39"/>
      <c r="B119" s="40"/>
      <c r="C119" s="205" t="s">
        <v>169</v>
      </c>
      <c r="D119" s="205" t="s">
        <v>119</v>
      </c>
      <c r="E119" s="206" t="s">
        <v>170</v>
      </c>
      <c r="F119" s="207" t="s">
        <v>171</v>
      </c>
      <c r="G119" s="208" t="s">
        <v>172</v>
      </c>
      <c r="H119" s="209">
        <v>50</v>
      </c>
      <c r="I119" s="210"/>
      <c r="J119" s="209">
        <f>ROUND(I119*H119,2)</f>
        <v>0</v>
      </c>
      <c r="K119" s="207" t="s">
        <v>123</v>
      </c>
      <c r="L119" s="45"/>
      <c r="M119" s="211" t="s">
        <v>18</v>
      </c>
      <c r="N119" s="212" t="s">
        <v>42</v>
      </c>
      <c r="O119" s="85"/>
      <c r="P119" s="213">
        <f>O119*H119</f>
        <v>0</v>
      </c>
      <c r="Q119" s="213">
        <v>0.0010200000000000001</v>
      </c>
      <c r="R119" s="213">
        <f>Q119*H119</f>
        <v>0.051000000000000004</v>
      </c>
      <c r="S119" s="213">
        <v>0</v>
      </c>
      <c r="T119" s="214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5" t="s">
        <v>124</v>
      </c>
      <c r="AT119" s="215" t="s">
        <v>119</v>
      </c>
      <c r="AU119" s="215" t="s">
        <v>79</v>
      </c>
      <c r="AY119" s="18" t="s">
        <v>117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8" t="s">
        <v>76</v>
      </c>
      <c r="BK119" s="216">
        <f>ROUND(I119*H119,2)</f>
        <v>0</v>
      </c>
      <c r="BL119" s="18" t="s">
        <v>124</v>
      </c>
      <c r="BM119" s="215" t="s">
        <v>173</v>
      </c>
    </row>
    <row r="120" s="2" customFormat="1">
      <c r="A120" s="39"/>
      <c r="B120" s="40"/>
      <c r="C120" s="41"/>
      <c r="D120" s="217" t="s">
        <v>126</v>
      </c>
      <c r="E120" s="41"/>
      <c r="F120" s="218" t="s">
        <v>174</v>
      </c>
      <c r="G120" s="41"/>
      <c r="H120" s="41"/>
      <c r="I120" s="219"/>
      <c r="J120" s="41"/>
      <c r="K120" s="41"/>
      <c r="L120" s="45"/>
      <c r="M120" s="220"/>
      <c r="N120" s="221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126</v>
      </c>
      <c r="AU120" s="18" t="s">
        <v>79</v>
      </c>
    </row>
    <row r="121" s="2" customFormat="1">
      <c r="A121" s="39"/>
      <c r="B121" s="40"/>
      <c r="C121" s="41"/>
      <c r="D121" s="222" t="s">
        <v>128</v>
      </c>
      <c r="E121" s="41"/>
      <c r="F121" s="223" t="s">
        <v>175</v>
      </c>
      <c r="G121" s="41"/>
      <c r="H121" s="41"/>
      <c r="I121" s="219"/>
      <c r="J121" s="41"/>
      <c r="K121" s="41"/>
      <c r="L121" s="45"/>
      <c r="M121" s="220"/>
      <c r="N121" s="221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128</v>
      </c>
      <c r="AU121" s="18" t="s">
        <v>79</v>
      </c>
    </row>
    <row r="122" s="2" customFormat="1" ht="16.5" customHeight="1">
      <c r="A122" s="39"/>
      <c r="B122" s="40"/>
      <c r="C122" s="256" t="s">
        <v>176</v>
      </c>
      <c r="D122" s="256" t="s">
        <v>177</v>
      </c>
      <c r="E122" s="257" t="s">
        <v>178</v>
      </c>
      <c r="F122" s="258" t="s">
        <v>179</v>
      </c>
      <c r="G122" s="259" t="s">
        <v>180</v>
      </c>
      <c r="H122" s="260">
        <v>0.41999999999999998</v>
      </c>
      <c r="I122" s="261"/>
      <c r="J122" s="260">
        <f>ROUND(I122*H122,2)</f>
        <v>0</v>
      </c>
      <c r="K122" s="258" t="s">
        <v>123</v>
      </c>
      <c r="L122" s="262"/>
      <c r="M122" s="263" t="s">
        <v>18</v>
      </c>
      <c r="N122" s="264" t="s">
        <v>42</v>
      </c>
      <c r="O122" s="85"/>
      <c r="P122" s="213">
        <f>O122*H122</f>
        <v>0</v>
      </c>
      <c r="Q122" s="213">
        <v>1</v>
      </c>
      <c r="R122" s="213">
        <f>Q122*H122</f>
        <v>0.41999999999999998</v>
      </c>
      <c r="S122" s="213">
        <v>0</v>
      </c>
      <c r="T122" s="214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5" t="s">
        <v>169</v>
      </c>
      <c r="AT122" s="215" t="s">
        <v>177</v>
      </c>
      <c r="AU122" s="215" t="s">
        <v>79</v>
      </c>
      <c r="AY122" s="18" t="s">
        <v>117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8" t="s">
        <v>76</v>
      </c>
      <c r="BK122" s="216">
        <f>ROUND(I122*H122,2)</f>
        <v>0</v>
      </c>
      <c r="BL122" s="18" t="s">
        <v>124</v>
      </c>
      <c r="BM122" s="215" t="s">
        <v>181</v>
      </c>
    </row>
    <row r="123" s="2" customFormat="1">
      <c r="A123" s="39"/>
      <c r="B123" s="40"/>
      <c r="C123" s="41"/>
      <c r="D123" s="217" t="s">
        <v>126</v>
      </c>
      <c r="E123" s="41"/>
      <c r="F123" s="218" t="s">
        <v>179</v>
      </c>
      <c r="G123" s="41"/>
      <c r="H123" s="41"/>
      <c r="I123" s="219"/>
      <c r="J123" s="41"/>
      <c r="K123" s="41"/>
      <c r="L123" s="45"/>
      <c r="M123" s="220"/>
      <c r="N123" s="221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126</v>
      </c>
      <c r="AU123" s="18" t="s">
        <v>79</v>
      </c>
    </row>
    <row r="124" s="2" customFormat="1" ht="16.5" customHeight="1">
      <c r="A124" s="39"/>
      <c r="B124" s="40"/>
      <c r="C124" s="256" t="s">
        <v>182</v>
      </c>
      <c r="D124" s="256" t="s">
        <v>177</v>
      </c>
      <c r="E124" s="257" t="s">
        <v>183</v>
      </c>
      <c r="F124" s="258" t="s">
        <v>184</v>
      </c>
      <c r="G124" s="259" t="s">
        <v>153</v>
      </c>
      <c r="H124" s="260">
        <v>0.45000000000000001</v>
      </c>
      <c r="I124" s="261"/>
      <c r="J124" s="260">
        <f>ROUND(I124*H124,2)</f>
        <v>0</v>
      </c>
      <c r="K124" s="258" t="s">
        <v>123</v>
      </c>
      <c r="L124" s="262"/>
      <c r="M124" s="263" t="s">
        <v>18</v>
      </c>
      <c r="N124" s="264" t="s">
        <v>42</v>
      </c>
      <c r="O124" s="85"/>
      <c r="P124" s="213">
        <f>O124*H124</f>
        <v>0</v>
      </c>
      <c r="Q124" s="213">
        <v>2.4289999999999998</v>
      </c>
      <c r="R124" s="213">
        <f>Q124*H124</f>
        <v>1.0930499999999999</v>
      </c>
      <c r="S124" s="213">
        <v>0</v>
      </c>
      <c r="T124" s="214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5" t="s">
        <v>169</v>
      </c>
      <c r="AT124" s="215" t="s">
        <v>177</v>
      </c>
      <c r="AU124" s="215" t="s">
        <v>79</v>
      </c>
      <c r="AY124" s="18" t="s">
        <v>117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8" t="s">
        <v>76</v>
      </c>
      <c r="BK124" s="216">
        <f>ROUND(I124*H124,2)</f>
        <v>0</v>
      </c>
      <c r="BL124" s="18" t="s">
        <v>124</v>
      </c>
      <c r="BM124" s="215" t="s">
        <v>185</v>
      </c>
    </row>
    <row r="125" s="2" customFormat="1">
      <c r="A125" s="39"/>
      <c r="B125" s="40"/>
      <c r="C125" s="41"/>
      <c r="D125" s="217" t="s">
        <v>126</v>
      </c>
      <c r="E125" s="41"/>
      <c r="F125" s="218" t="s">
        <v>184</v>
      </c>
      <c r="G125" s="41"/>
      <c r="H125" s="41"/>
      <c r="I125" s="219"/>
      <c r="J125" s="41"/>
      <c r="K125" s="41"/>
      <c r="L125" s="45"/>
      <c r="M125" s="220"/>
      <c r="N125" s="221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126</v>
      </c>
      <c r="AU125" s="18" t="s">
        <v>79</v>
      </c>
    </row>
    <row r="126" s="2" customFormat="1" ht="16.5" customHeight="1">
      <c r="A126" s="39"/>
      <c r="B126" s="40"/>
      <c r="C126" s="205" t="s">
        <v>186</v>
      </c>
      <c r="D126" s="205" t="s">
        <v>119</v>
      </c>
      <c r="E126" s="206" t="s">
        <v>187</v>
      </c>
      <c r="F126" s="207" t="s">
        <v>188</v>
      </c>
      <c r="G126" s="208" t="s">
        <v>172</v>
      </c>
      <c r="H126" s="209">
        <v>50</v>
      </c>
      <c r="I126" s="210"/>
      <c r="J126" s="209">
        <f>ROUND(I126*H126,2)</f>
        <v>0</v>
      </c>
      <c r="K126" s="207" t="s">
        <v>123</v>
      </c>
      <c r="L126" s="45"/>
      <c r="M126" s="211" t="s">
        <v>18</v>
      </c>
      <c r="N126" s="212" t="s">
        <v>42</v>
      </c>
      <c r="O126" s="85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5" t="s">
        <v>124</v>
      </c>
      <c r="AT126" s="215" t="s">
        <v>119</v>
      </c>
      <c r="AU126" s="215" t="s">
        <v>79</v>
      </c>
      <c r="AY126" s="18" t="s">
        <v>117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8" t="s">
        <v>76</v>
      </c>
      <c r="BK126" s="216">
        <f>ROUND(I126*H126,2)</f>
        <v>0</v>
      </c>
      <c r="BL126" s="18" t="s">
        <v>124</v>
      </c>
      <c r="BM126" s="215" t="s">
        <v>189</v>
      </c>
    </row>
    <row r="127" s="2" customFormat="1">
      <c r="A127" s="39"/>
      <c r="B127" s="40"/>
      <c r="C127" s="41"/>
      <c r="D127" s="217" t="s">
        <v>126</v>
      </c>
      <c r="E127" s="41"/>
      <c r="F127" s="218" t="s">
        <v>190</v>
      </c>
      <c r="G127" s="41"/>
      <c r="H127" s="41"/>
      <c r="I127" s="219"/>
      <c r="J127" s="41"/>
      <c r="K127" s="41"/>
      <c r="L127" s="45"/>
      <c r="M127" s="220"/>
      <c r="N127" s="221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126</v>
      </c>
      <c r="AU127" s="18" t="s">
        <v>79</v>
      </c>
    </row>
    <row r="128" s="2" customFormat="1">
      <c r="A128" s="39"/>
      <c r="B128" s="40"/>
      <c r="C128" s="41"/>
      <c r="D128" s="222" t="s">
        <v>128</v>
      </c>
      <c r="E128" s="41"/>
      <c r="F128" s="223" t="s">
        <v>191</v>
      </c>
      <c r="G128" s="41"/>
      <c r="H128" s="41"/>
      <c r="I128" s="219"/>
      <c r="J128" s="41"/>
      <c r="K128" s="41"/>
      <c r="L128" s="45"/>
      <c r="M128" s="220"/>
      <c r="N128" s="221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128</v>
      </c>
      <c r="AU128" s="18" t="s">
        <v>79</v>
      </c>
    </row>
    <row r="129" s="2" customFormat="1" ht="37.8" customHeight="1">
      <c r="A129" s="39"/>
      <c r="B129" s="40"/>
      <c r="C129" s="205" t="s">
        <v>192</v>
      </c>
      <c r="D129" s="205" t="s">
        <v>119</v>
      </c>
      <c r="E129" s="206" t="s">
        <v>193</v>
      </c>
      <c r="F129" s="207" t="s">
        <v>194</v>
      </c>
      <c r="G129" s="208" t="s">
        <v>122</v>
      </c>
      <c r="H129" s="209">
        <v>60</v>
      </c>
      <c r="I129" s="210"/>
      <c r="J129" s="209">
        <f>ROUND(I129*H129,2)</f>
        <v>0</v>
      </c>
      <c r="K129" s="207" t="s">
        <v>195</v>
      </c>
      <c r="L129" s="45"/>
      <c r="M129" s="211" t="s">
        <v>18</v>
      </c>
      <c r="N129" s="212" t="s">
        <v>42</v>
      </c>
      <c r="O129" s="85"/>
      <c r="P129" s="213">
        <f>O129*H129</f>
        <v>0</v>
      </c>
      <c r="Q129" s="213">
        <v>0.0264</v>
      </c>
      <c r="R129" s="213">
        <f>Q129*H129</f>
        <v>1.5840000000000001</v>
      </c>
      <c r="S129" s="213">
        <v>0</v>
      </c>
      <c r="T129" s="214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5" t="s">
        <v>124</v>
      </c>
      <c r="AT129" s="215" t="s">
        <v>119</v>
      </c>
      <c r="AU129" s="215" t="s">
        <v>79</v>
      </c>
      <c r="AY129" s="18" t="s">
        <v>117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8" t="s">
        <v>76</v>
      </c>
      <c r="BK129" s="216">
        <f>ROUND(I129*H129,2)</f>
        <v>0</v>
      </c>
      <c r="BL129" s="18" t="s">
        <v>124</v>
      </c>
      <c r="BM129" s="215" t="s">
        <v>196</v>
      </c>
    </row>
    <row r="130" s="2" customFormat="1">
      <c r="A130" s="39"/>
      <c r="B130" s="40"/>
      <c r="C130" s="41"/>
      <c r="D130" s="217" t="s">
        <v>126</v>
      </c>
      <c r="E130" s="41"/>
      <c r="F130" s="218" t="s">
        <v>197</v>
      </c>
      <c r="G130" s="41"/>
      <c r="H130" s="41"/>
      <c r="I130" s="219"/>
      <c r="J130" s="41"/>
      <c r="K130" s="41"/>
      <c r="L130" s="45"/>
      <c r="M130" s="220"/>
      <c r="N130" s="221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126</v>
      </c>
      <c r="AU130" s="18" t="s">
        <v>79</v>
      </c>
    </row>
    <row r="131" s="2" customFormat="1" ht="33" customHeight="1">
      <c r="A131" s="39"/>
      <c r="B131" s="40"/>
      <c r="C131" s="205" t="s">
        <v>198</v>
      </c>
      <c r="D131" s="205" t="s">
        <v>119</v>
      </c>
      <c r="E131" s="206" t="s">
        <v>199</v>
      </c>
      <c r="F131" s="207" t="s">
        <v>200</v>
      </c>
      <c r="G131" s="208" t="s">
        <v>153</v>
      </c>
      <c r="H131" s="209">
        <v>116.73</v>
      </c>
      <c r="I131" s="210"/>
      <c r="J131" s="209">
        <f>ROUND(I131*H131,2)</f>
        <v>0</v>
      </c>
      <c r="K131" s="207" t="s">
        <v>123</v>
      </c>
      <c r="L131" s="45"/>
      <c r="M131" s="211" t="s">
        <v>18</v>
      </c>
      <c r="N131" s="212" t="s">
        <v>42</v>
      </c>
      <c r="O131" s="85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5" t="s">
        <v>124</v>
      </c>
      <c r="AT131" s="215" t="s">
        <v>119</v>
      </c>
      <c r="AU131" s="215" t="s">
        <v>79</v>
      </c>
      <c r="AY131" s="18" t="s">
        <v>117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8" t="s">
        <v>76</v>
      </c>
      <c r="BK131" s="216">
        <f>ROUND(I131*H131,2)</f>
        <v>0</v>
      </c>
      <c r="BL131" s="18" t="s">
        <v>124</v>
      </c>
      <c r="BM131" s="215" t="s">
        <v>201</v>
      </c>
    </row>
    <row r="132" s="2" customFormat="1">
      <c r="A132" s="39"/>
      <c r="B132" s="40"/>
      <c r="C132" s="41"/>
      <c r="D132" s="217" t="s">
        <v>126</v>
      </c>
      <c r="E132" s="41"/>
      <c r="F132" s="218" t="s">
        <v>202</v>
      </c>
      <c r="G132" s="41"/>
      <c r="H132" s="41"/>
      <c r="I132" s="219"/>
      <c r="J132" s="41"/>
      <c r="K132" s="41"/>
      <c r="L132" s="45"/>
      <c r="M132" s="220"/>
      <c r="N132" s="221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126</v>
      </c>
      <c r="AU132" s="18" t="s">
        <v>79</v>
      </c>
    </row>
    <row r="133" s="2" customFormat="1">
      <c r="A133" s="39"/>
      <c r="B133" s="40"/>
      <c r="C133" s="41"/>
      <c r="D133" s="222" t="s">
        <v>128</v>
      </c>
      <c r="E133" s="41"/>
      <c r="F133" s="223" t="s">
        <v>203</v>
      </c>
      <c r="G133" s="41"/>
      <c r="H133" s="41"/>
      <c r="I133" s="219"/>
      <c r="J133" s="41"/>
      <c r="K133" s="41"/>
      <c r="L133" s="45"/>
      <c r="M133" s="220"/>
      <c r="N133" s="221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128</v>
      </c>
      <c r="AU133" s="18" t="s">
        <v>79</v>
      </c>
    </row>
    <row r="134" s="2" customFormat="1" ht="24.15" customHeight="1">
      <c r="A134" s="39"/>
      <c r="B134" s="40"/>
      <c r="C134" s="205" t="s">
        <v>204</v>
      </c>
      <c r="D134" s="205" t="s">
        <v>119</v>
      </c>
      <c r="E134" s="206" t="s">
        <v>205</v>
      </c>
      <c r="F134" s="207" t="s">
        <v>206</v>
      </c>
      <c r="G134" s="208" t="s">
        <v>153</v>
      </c>
      <c r="H134" s="209">
        <v>90</v>
      </c>
      <c r="I134" s="210"/>
      <c r="J134" s="209">
        <f>ROUND(I134*H134,2)</f>
        <v>0</v>
      </c>
      <c r="K134" s="207" t="s">
        <v>123</v>
      </c>
      <c r="L134" s="45"/>
      <c r="M134" s="211" t="s">
        <v>18</v>
      </c>
      <c r="N134" s="212" t="s">
        <v>42</v>
      </c>
      <c r="O134" s="85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5" t="s">
        <v>124</v>
      </c>
      <c r="AT134" s="215" t="s">
        <v>119</v>
      </c>
      <c r="AU134" s="215" t="s">
        <v>79</v>
      </c>
      <c r="AY134" s="18" t="s">
        <v>117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8" t="s">
        <v>76</v>
      </c>
      <c r="BK134" s="216">
        <f>ROUND(I134*H134,2)</f>
        <v>0</v>
      </c>
      <c r="BL134" s="18" t="s">
        <v>124</v>
      </c>
      <c r="BM134" s="215" t="s">
        <v>207</v>
      </c>
    </row>
    <row r="135" s="2" customFormat="1">
      <c r="A135" s="39"/>
      <c r="B135" s="40"/>
      <c r="C135" s="41"/>
      <c r="D135" s="217" t="s">
        <v>126</v>
      </c>
      <c r="E135" s="41"/>
      <c r="F135" s="218" t="s">
        <v>208</v>
      </c>
      <c r="G135" s="41"/>
      <c r="H135" s="41"/>
      <c r="I135" s="219"/>
      <c r="J135" s="41"/>
      <c r="K135" s="41"/>
      <c r="L135" s="45"/>
      <c r="M135" s="220"/>
      <c r="N135" s="221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126</v>
      </c>
      <c r="AU135" s="18" t="s">
        <v>79</v>
      </c>
    </row>
    <row r="136" s="2" customFormat="1">
      <c r="A136" s="39"/>
      <c r="B136" s="40"/>
      <c r="C136" s="41"/>
      <c r="D136" s="222" t="s">
        <v>128</v>
      </c>
      <c r="E136" s="41"/>
      <c r="F136" s="223" t="s">
        <v>209</v>
      </c>
      <c r="G136" s="41"/>
      <c r="H136" s="41"/>
      <c r="I136" s="219"/>
      <c r="J136" s="41"/>
      <c r="K136" s="41"/>
      <c r="L136" s="45"/>
      <c r="M136" s="220"/>
      <c r="N136" s="221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128</v>
      </c>
      <c r="AU136" s="18" t="s">
        <v>79</v>
      </c>
    </row>
    <row r="137" s="2" customFormat="1" ht="16.5" customHeight="1">
      <c r="A137" s="39"/>
      <c r="B137" s="40"/>
      <c r="C137" s="256" t="s">
        <v>8</v>
      </c>
      <c r="D137" s="256" t="s">
        <v>177</v>
      </c>
      <c r="E137" s="257" t="s">
        <v>210</v>
      </c>
      <c r="F137" s="258" t="s">
        <v>211</v>
      </c>
      <c r="G137" s="259" t="s">
        <v>180</v>
      </c>
      <c r="H137" s="260">
        <v>81</v>
      </c>
      <c r="I137" s="261"/>
      <c r="J137" s="260">
        <f>ROUND(I137*H137,2)</f>
        <v>0</v>
      </c>
      <c r="K137" s="258" t="s">
        <v>195</v>
      </c>
      <c r="L137" s="262"/>
      <c r="M137" s="263" t="s">
        <v>18</v>
      </c>
      <c r="N137" s="264" t="s">
        <v>42</v>
      </c>
      <c r="O137" s="85"/>
      <c r="P137" s="213">
        <f>O137*H137</f>
        <v>0</v>
      </c>
      <c r="Q137" s="213">
        <v>1</v>
      </c>
      <c r="R137" s="213">
        <f>Q137*H137</f>
        <v>81</v>
      </c>
      <c r="S137" s="213">
        <v>0</v>
      </c>
      <c r="T137" s="214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5" t="s">
        <v>169</v>
      </c>
      <c r="AT137" s="215" t="s">
        <v>177</v>
      </c>
      <c r="AU137" s="215" t="s">
        <v>79</v>
      </c>
      <c r="AY137" s="18" t="s">
        <v>117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8" t="s">
        <v>76</v>
      </c>
      <c r="BK137" s="216">
        <f>ROUND(I137*H137,2)</f>
        <v>0</v>
      </c>
      <c r="BL137" s="18" t="s">
        <v>124</v>
      </c>
      <c r="BM137" s="215" t="s">
        <v>212</v>
      </c>
    </row>
    <row r="138" s="2" customFormat="1">
      <c r="A138" s="39"/>
      <c r="B138" s="40"/>
      <c r="C138" s="41"/>
      <c r="D138" s="217" t="s">
        <v>126</v>
      </c>
      <c r="E138" s="41"/>
      <c r="F138" s="218" t="s">
        <v>211</v>
      </c>
      <c r="G138" s="41"/>
      <c r="H138" s="41"/>
      <c r="I138" s="219"/>
      <c r="J138" s="41"/>
      <c r="K138" s="41"/>
      <c r="L138" s="45"/>
      <c r="M138" s="220"/>
      <c r="N138" s="221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126</v>
      </c>
      <c r="AU138" s="18" t="s">
        <v>79</v>
      </c>
    </row>
    <row r="139" s="2" customFormat="1" ht="16.5" customHeight="1">
      <c r="A139" s="39"/>
      <c r="B139" s="40"/>
      <c r="C139" s="205" t="s">
        <v>213</v>
      </c>
      <c r="D139" s="205" t="s">
        <v>119</v>
      </c>
      <c r="E139" s="206" t="s">
        <v>214</v>
      </c>
      <c r="F139" s="207" t="s">
        <v>215</v>
      </c>
      <c r="G139" s="208" t="s">
        <v>153</v>
      </c>
      <c r="H139" s="209">
        <v>71.730000000000004</v>
      </c>
      <c r="I139" s="210"/>
      <c r="J139" s="209">
        <f>ROUND(I139*H139,2)</f>
        <v>0</v>
      </c>
      <c r="K139" s="207" t="s">
        <v>123</v>
      </c>
      <c r="L139" s="45"/>
      <c r="M139" s="211" t="s">
        <v>18</v>
      </c>
      <c r="N139" s="212" t="s">
        <v>42</v>
      </c>
      <c r="O139" s="85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5" t="s">
        <v>124</v>
      </c>
      <c r="AT139" s="215" t="s">
        <v>119</v>
      </c>
      <c r="AU139" s="215" t="s">
        <v>79</v>
      </c>
      <c r="AY139" s="18" t="s">
        <v>117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8" t="s">
        <v>76</v>
      </c>
      <c r="BK139" s="216">
        <f>ROUND(I139*H139,2)</f>
        <v>0</v>
      </c>
      <c r="BL139" s="18" t="s">
        <v>124</v>
      </c>
      <c r="BM139" s="215" t="s">
        <v>216</v>
      </c>
    </row>
    <row r="140" s="2" customFormat="1">
      <c r="A140" s="39"/>
      <c r="B140" s="40"/>
      <c r="C140" s="41"/>
      <c r="D140" s="217" t="s">
        <v>126</v>
      </c>
      <c r="E140" s="41"/>
      <c r="F140" s="218" t="s">
        <v>215</v>
      </c>
      <c r="G140" s="41"/>
      <c r="H140" s="41"/>
      <c r="I140" s="219"/>
      <c r="J140" s="41"/>
      <c r="K140" s="41"/>
      <c r="L140" s="45"/>
      <c r="M140" s="220"/>
      <c r="N140" s="221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126</v>
      </c>
      <c r="AU140" s="18" t="s">
        <v>79</v>
      </c>
    </row>
    <row r="141" s="2" customFormat="1">
      <c r="A141" s="39"/>
      <c r="B141" s="40"/>
      <c r="C141" s="41"/>
      <c r="D141" s="222" t="s">
        <v>128</v>
      </c>
      <c r="E141" s="41"/>
      <c r="F141" s="223" t="s">
        <v>217</v>
      </c>
      <c r="G141" s="41"/>
      <c r="H141" s="41"/>
      <c r="I141" s="219"/>
      <c r="J141" s="41"/>
      <c r="K141" s="41"/>
      <c r="L141" s="45"/>
      <c r="M141" s="220"/>
      <c r="N141" s="221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128</v>
      </c>
      <c r="AU141" s="18" t="s">
        <v>79</v>
      </c>
    </row>
    <row r="142" s="2" customFormat="1" ht="24.15" customHeight="1">
      <c r="A142" s="39"/>
      <c r="B142" s="40"/>
      <c r="C142" s="205" t="s">
        <v>218</v>
      </c>
      <c r="D142" s="205" t="s">
        <v>119</v>
      </c>
      <c r="E142" s="206" t="s">
        <v>219</v>
      </c>
      <c r="F142" s="207" t="s">
        <v>220</v>
      </c>
      <c r="G142" s="208" t="s">
        <v>180</v>
      </c>
      <c r="H142" s="209">
        <v>107.59999999999999</v>
      </c>
      <c r="I142" s="210"/>
      <c r="J142" s="209">
        <f>ROUND(I142*H142,2)</f>
        <v>0</v>
      </c>
      <c r="K142" s="207" t="s">
        <v>123</v>
      </c>
      <c r="L142" s="45"/>
      <c r="M142" s="211" t="s">
        <v>18</v>
      </c>
      <c r="N142" s="212" t="s">
        <v>42</v>
      </c>
      <c r="O142" s="85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5" t="s">
        <v>124</v>
      </c>
      <c r="AT142" s="215" t="s">
        <v>119</v>
      </c>
      <c r="AU142" s="215" t="s">
        <v>79</v>
      </c>
      <c r="AY142" s="18" t="s">
        <v>117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8" t="s">
        <v>76</v>
      </c>
      <c r="BK142" s="216">
        <f>ROUND(I142*H142,2)</f>
        <v>0</v>
      </c>
      <c r="BL142" s="18" t="s">
        <v>124</v>
      </c>
      <c r="BM142" s="215" t="s">
        <v>221</v>
      </c>
    </row>
    <row r="143" s="2" customFormat="1">
      <c r="A143" s="39"/>
      <c r="B143" s="40"/>
      <c r="C143" s="41"/>
      <c r="D143" s="217" t="s">
        <v>126</v>
      </c>
      <c r="E143" s="41"/>
      <c r="F143" s="218" t="s">
        <v>222</v>
      </c>
      <c r="G143" s="41"/>
      <c r="H143" s="41"/>
      <c r="I143" s="219"/>
      <c r="J143" s="41"/>
      <c r="K143" s="41"/>
      <c r="L143" s="45"/>
      <c r="M143" s="220"/>
      <c r="N143" s="221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126</v>
      </c>
      <c r="AU143" s="18" t="s">
        <v>79</v>
      </c>
    </row>
    <row r="144" s="2" customFormat="1">
      <c r="A144" s="39"/>
      <c r="B144" s="40"/>
      <c r="C144" s="41"/>
      <c r="D144" s="222" t="s">
        <v>128</v>
      </c>
      <c r="E144" s="41"/>
      <c r="F144" s="223" t="s">
        <v>223</v>
      </c>
      <c r="G144" s="41"/>
      <c r="H144" s="41"/>
      <c r="I144" s="219"/>
      <c r="J144" s="41"/>
      <c r="K144" s="41"/>
      <c r="L144" s="45"/>
      <c r="M144" s="220"/>
      <c r="N144" s="221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128</v>
      </c>
      <c r="AU144" s="18" t="s">
        <v>79</v>
      </c>
    </row>
    <row r="145" s="2" customFormat="1" ht="24.15" customHeight="1">
      <c r="A145" s="39"/>
      <c r="B145" s="40"/>
      <c r="C145" s="205" t="s">
        <v>224</v>
      </c>
      <c r="D145" s="205" t="s">
        <v>119</v>
      </c>
      <c r="E145" s="206" t="s">
        <v>225</v>
      </c>
      <c r="F145" s="207" t="s">
        <v>226</v>
      </c>
      <c r="G145" s="208" t="s">
        <v>122</v>
      </c>
      <c r="H145" s="209">
        <v>74</v>
      </c>
      <c r="I145" s="210"/>
      <c r="J145" s="209">
        <f>ROUND(I145*H145,2)</f>
        <v>0</v>
      </c>
      <c r="K145" s="207" t="s">
        <v>123</v>
      </c>
      <c r="L145" s="45"/>
      <c r="M145" s="211" t="s">
        <v>18</v>
      </c>
      <c r="N145" s="212" t="s">
        <v>42</v>
      </c>
      <c r="O145" s="85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5" t="s">
        <v>124</v>
      </c>
      <c r="AT145" s="215" t="s">
        <v>119</v>
      </c>
      <c r="AU145" s="215" t="s">
        <v>79</v>
      </c>
      <c r="AY145" s="18" t="s">
        <v>117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8" t="s">
        <v>76</v>
      </c>
      <c r="BK145" s="216">
        <f>ROUND(I145*H145,2)</f>
        <v>0</v>
      </c>
      <c r="BL145" s="18" t="s">
        <v>124</v>
      </c>
      <c r="BM145" s="215" t="s">
        <v>227</v>
      </c>
    </row>
    <row r="146" s="2" customFormat="1">
      <c r="A146" s="39"/>
      <c r="B146" s="40"/>
      <c r="C146" s="41"/>
      <c r="D146" s="217" t="s">
        <v>126</v>
      </c>
      <c r="E146" s="41"/>
      <c r="F146" s="218" t="s">
        <v>228</v>
      </c>
      <c r="G146" s="41"/>
      <c r="H146" s="41"/>
      <c r="I146" s="219"/>
      <c r="J146" s="41"/>
      <c r="K146" s="41"/>
      <c r="L146" s="45"/>
      <c r="M146" s="220"/>
      <c r="N146" s="221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126</v>
      </c>
      <c r="AU146" s="18" t="s">
        <v>79</v>
      </c>
    </row>
    <row r="147" s="2" customFormat="1">
      <c r="A147" s="39"/>
      <c r="B147" s="40"/>
      <c r="C147" s="41"/>
      <c r="D147" s="222" t="s">
        <v>128</v>
      </c>
      <c r="E147" s="41"/>
      <c r="F147" s="223" t="s">
        <v>229</v>
      </c>
      <c r="G147" s="41"/>
      <c r="H147" s="41"/>
      <c r="I147" s="219"/>
      <c r="J147" s="41"/>
      <c r="K147" s="41"/>
      <c r="L147" s="45"/>
      <c r="M147" s="220"/>
      <c r="N147" s="221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128</v>
      </c>
      <c r="AU147" s="18" t="s">
        <v>79</v>
      </c>
    </row>
    <row r="148" s="12" customFormat="1" ht="22.8" customHeight="1">
      <c r="A148" s="12"/>
      <c r="B148" s="189"/>
      <c r="C148" s="190"/>
      <c r="D148" s="191" t="s">
        <v>70</v>
      </c>
      <c r="E148" s="203" t="s">
        <v>79</v>
      </c>
      <c r="F148" s="203" t="s">
        <v>230</v>
      </c>
      <c r="G148" s="190"/>
      <c r="H148" s="190"/>
      <c r="I148" s="193"/>
      <c r="J148" s="204">
        <f>BK148</f>
        <v>0</v>
      </c>
      <c r="K148" s="190"/>
      <c r="L148" s="195"/>
      <c r="M148" s="196"/>
      <c r="N148" s="197"/>
      <c r="O148" s="197"/>
      <c r="P148" s="198">
        <f>SUM(P149:P167)</f>
        <v>0</v>
      </c>
      <c r="Q148" s="197"/>
      <c r="R148" s="198">
        <f>SUM(R149:R167)</f>
        <v>13.472512500000002</v>
      </c>
      <c r="S148" s="197"/>
      <c r="T148" s="199">
        <f>SUM(T149:T167)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0" t="s">
        <v>76</v>
      </c>
      <c r="AT148" s="201" t="s">
        <v>70</v>
      </c>
      <c r="AU148" s="201" t="s">
        <v>76</v>
      </c>
      <c r="AY148" s="200" t="s">
        <v>117</v>
      </c>
      <c r="BK148" s="202">
        <f>SUM(BK149:BK167)</f>
        <v>0</v>
      </c>
    </row>
    <row r="149" s="2" customFormat="1" ht="24.15" customHeight="1">
      <c r="A149" s="39"/>
      <c r="B149" s="40"/>
      <c r="C149" s="205" t="s">
        <v>231</v>
      </c>
      <c r="D149" s="205" t="s">
        <v>119</v>
      </c>
      <c r="E149" s="206" t="s">
        <v>232</v>
      </c>
      <c r="F149" s="207" t="s">
        <v>233</v>
      </c>
      <c r="G149" s="208" t="s">
        <v>153</v>
      </c>
      <c r="H149" s="209">
        <v>2.2200000000000002</v>
      </c>
      <c r="I149" s="210"/>
      <c r="J149" s="209">
        <f>ROUND(I149*H149,2)</f>
        <v>0</v>
      </c>
      <c r="K149" s="207" t="s">
        <v>123</v>
      </c>
      <c r="L149" s="45"/>
      <c r="M149" s="211" t="s">
        <v>18</v>
      </c>
      <c r="N149" s="212" t="s">
        <v>42</v>
      </c>
      <c r="O149" s="85"/>
      <c r="P149" s="213">
        <f>O149*H149</f>
        <v>0</v>
      </c>
      <c r="Q149" s="213">
        <v>1.9205000000000001</v>
      </c>
      <c r="R149" s="213">
        <f>Q149*H149</f>
        <v>4.263510000000001</v>
      </c>
      <c r="S149" s="213">
        <v>0</v>
      </c>
      <c r="T149" s="214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5" t="s">
        <v>124</v>
      </c>
      <c r="AT149" s="215" t="s">
        <v>119</v>
      </c>
      <c r="AU149" s="215" t="s">
        <v>79</v>
      </c>
      <c r="AY149" s="18" t="s">
        <v>117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8" t="s">
        <v>76</v>
      </c>
      <c r="BK149" s="216">
        <f>ROUND(I149*H149,2)</f>
        <v>0</v>
      </c>
      <c r="BL149" s="18" t="s">
        <v>124</v>
      </c>
      <c r="BM149" s="215" t="s">
        <v>234</v>
      </c>
    </row>
    <row r="150" s="2" customFormat="1">
      <c r="A150" s="39"/>
      <c r="B150" s="40"/>
      <c r="C150" s="41"/>
      <c r="D150" s="217" t="s">
        <v>126</v>
      </c>
      <c r="E150" s="41"/>
      <c r="F150" s="218" t="s">
        <v>235</v>
      </c>
      <c r="G150" s="41"/>
      <c r="H150" s="41"/>
      <c r="I150" s="219"/>
      <c r="J150" s="41"/>
      <c r="K150" s="41"/>
      <c r="L150" s="45"/>
      <c r="M150" s="220"/>
      <c r="N150" s="221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126</v>
      </c>
      <c r="AU150" s="18" t="s">
        <v>79</v>
      </c>
    </row>
    <row r="151" s="2" customFormat="1">
      <c r="A151" s="39"/>
      <c r="B151" s="40"/>
      <c r="C151" s="41"/>
      <c r="D151" s="222" t="s">
        <v>128</v>
      </c>
      <c r="E151" s="41"/>
      <c r="F151" s="223" t="s">
        <v>236</v>
      </c>
      <c r="G151" s="41"/>
      <c r="H151" s="41"/>
      <c r="I151" s="219"/>
      <c r="J151" s="41"/>
      <c r="K151" s="41"/>
      <c r="L151" s="45"/>
      <c r="M151" s="220"/>
      <c r="N151" s="221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128</v>
      </c>
      <c r="AU151" s="18" t="s">
        <v>79</v>
      </c>
    </row>
    <row r="152" s="2" customFormat="1" ht="33" customHeight="1">
      <c r="A152" s="39"/>
      <c r="B152" s="40"/>
      <c r="C152" s="205" t="s">
        <v>237</v>
      </c>
      <c r="D152" s="205" t="s">
        <v>119</v>
      </c>
      <c r="E152" s="206" t="s">
        <v>238</v>
      </c>
      <c r="F152" s="207" t="s">
        <v>239</v>
      </c>
      <c r="G152" s="208" t="s">
        <v>122</v>
      </c>
      <c r="H152" s="209">
        <v>37</v>
      </c>
      <c r="I152" s="210"/>
      <c r="J152" s="209">
        <f>ROUND(I152*H152,2)</f>
        <v>0</v>
      </c>
      <c r="K152" s="207" t="s">
        <v>123</v>
      </c>
      <c r="L152" s="45"/>
      <c r="M152" s="211" t="s">
        <v>18</v>
      </c>
      <c r="N152" s="212" t="s">
        <v>42</v>
      </c>
      <c r="O152" s="85"/>
      <c r="P152" s="213">
        <f>O152*H152</f>
        <v>0</v>
      </c>
      <c r="Q152" s="213">
        <v>0.00031</v>
      </c>
      <c r="R152" s="213">
        <f>Q152*H152</f>
        <v>0.011469999999999999</v>
      </c>
      <c r="S152" s="213">
        <v>0</v>
      </c>
      <c r="T152" s="214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5" t="s">
        <v>124</v>
      </c>
      <c r="AT152" s="215" t="s">
        <v>119</v>
      </c>
      <c r="AU152" s="215" t="s">
        <v>79</v>
      </c>
      <c r="AY152" s="18" t="s">
        <v>117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8" t="s">
        <v>76</v>
      </c>
      <c r="BK152" s="216">
        <f>ROUND(I152*H152,2)</f>
        <v>0</v>
      </c>
      <c r="BL152" s="18" t="s">
        <v>124</v>
      </c>
      <c r="BM152" s="215" t="s">
        <v>240</v>
      </c>
    </row>
    <row r="153" s="2" customFormat="1">
      <c r="A153" s="39"/>
      <c r="B153" s="40"/>
      <c r="C153" s="41"/>
      <c r="D153" s="217" t="s">
        <v>126</v>
      </c>
      <c r="E153" s="41"/>
      <c r="F153" s="218" t="s">
        <v>241</v>
      </c>
      <c r="G153" s="41"/>
      <c r="H153" s="41"/>
      <c r="I153" s="219"/>
      <c r="J153" s="41"/>
      <c r="K153" s="41"/>
      <c r="L153" s="45"/>
      <c r="M153" s="220"/>
      <c r="N153" s="221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126</v>
      </c>
      <c r="AU153" s="18" t="s">
        <v>79</v>
      </c>
    </row>
    <row r="154" s="2" customFormat="1">
      <c r="A154" s="39"/>
      <c r="B154" s="40"/>
      <c r="C154" s="41"/>
      <c r="D154" s="222" t="s">
        <v>128</v>
      </c>
      <c r="E154" s="41"/>
      <c r="F154" s="223" t="s">
        <v>242</v>
      </c>
      <c r="G154" s="41"/>
      <c r="H154" s="41"/>
      <c r="I154" s="219"/>
      <c r="J154" s="41"/>
      <c r="K154" s="41"/>
      <c r="L154" s="45"/>
      <c r="M154" s="220"/>
      <c r="N154" s="221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128</v>
      </c>
      <c r="AU154" s="18" t="s">
        <v>79</v>
      </c>
    </row>
    <row r="155" s="2" customFormat="1" ht="16.5" customHeight="1">
      <c r="A155" s="39"/>
      <c r="B155" s="40"/>
      <c r="C155" s="256" t="s">
        <v>7</v>
      </c>
      <c r="D155" s="256" t="s">
        <v>177</v>
      </c>
      <c r="E155" s="257" t="s">
        <v>243</v>
      </c>
      <c r="F155" s="258" t="s">
        <v>244</v>
      </c>
      <c r="G155" s="259" t="s">
        <v>122</v>
      </c>
      <c r="H155" s="260">
        <v>46.25</v>
      </c>
      <c r="I155" s="261"/>
      <c r="J155" s="260">
        <f>ROUND(I155*H155,2)</f>
        <v>0</v>
      </c>
      <c r="K155" s="258" t="s">
        <v>123</v>
      </c>
      <c r="L155" s="262"/>
      <c r="M155" s="263" t="s">
        <v>18</v>
      </c>
      <c r="N155" s="264" t="s">
        <v>42</v>
      </c>
      <c r="O155" s="85"/>
      <c r="P155" s="213">
        <f>O155*H155</f>
        <v>0</v>
      </c>
      <c r="Q155" s="213">
        <v>0.0014</v>
      </c>
      <c r="R155" s="213">
        <f>Q155*H155</f>
        <v>0.064750000000000002</v>
      </c>
      <c r="S155" s="213">
        <v>0</v>
      </c>
      <c r="T155" s="214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5" t="s">
        <v>169</v>
      </c>
      <c r="AT155" s="215" t="s">
        <v>177</v>
      </c>
      <c r="AU155" s="215" t="s">
        <v>79</v>
      </c>
      <c r="AY155" s="18" t="s">
        <v>117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8" t="s">
        <v>76</v>
      </c>
      <c r="BK155" s="216">
        <f>ROUND(I155*H155,2)</f>
        <v>0</v>
      </c>
      <c r="BL155" s="18" t="s">
        <v>124</v>
      </c>
      <c r="BM155" s="215" t="s">
        <v>245</v>
      </c>
    </row>
    <row r="156" s="2" customFormat="1">
      <c r="A156" s="39"/>
      <c r="B156" s="40"/>
      <c r="C156" s="41"/>
      <c r="D156" s="217" t="s">
        <v>126</v>
      </c>
      <c r="E156" s="41"/>
      <c r="F156" s="218" t="s">
        <v>244</v>
      </c>
      <c r="G156" s="41"/>
      <c r="H156" s="41"/>
      <c r="I156" s="219"/>
      <c r="J156" s="41"/>
      <c r="K156" s="41"/>
      <c r="L156" s="45"/>
      <c r="M156" s="220"/>
      <c r="N156" s="221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126</v>
      </c>
      <c r="AU156" s="18" t="s">
        <v>79</v>
      </c>
    </row>
    <row r="157" s="2" customFormat="1" ht="24.15" customHeight="1">
      <c r="A157" s="39"/>
      <c r="B157" s="40"/>
      <c r="C157" s="205" t="s">
        <v>246</v>
      </c>
      <c r="D157" s="205" t="s">
        <v>119</v>
      </c>
      <c r="E157" s="206" t="s">
        <v>247</v>
      </c>
      <c r="F157" s="207" t="s">
        <v>248</v>
      </c>
      <c r="G157" s="208" t="s">
        <v>172</v>
      </c>
      <c r="H157" s="209">
        <v>37</v>
      </c>
      <c r="I157" s="210"/>
      <c r="J157" s="209">
        <f>ROUND(I157*H157,2)</f>
        <v>0</v>
      </c>
      <c r="K157" s="207" t="s">
        <v>123</v>
      </c>
      <c r="L157" s="45"/>
      <c r="M157" s="211" t="s">
        <v>18</v>
      </c>
      <c r="N157" s="212" t="s">
        <v>42</v>
      </c>
      <c r="O157" s="85"/>
      <c r="P157" s="213">
        <f>O157*H157</f>
        <v>0</v>
      </c>
      <c r="Q157" s="213">
        <v>0.00048999999999999998</v>
      </c>
      <c r="R157" s="213">
        <f>Q157*H157</f>
        <v>0.01813</v>
      </c>
      <c r="S157" s="213">
        <v>0</v>
      </c>
      <c r="T157" s="214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5" t="s">
        <v>124</v>
      </c>
      <c r="AT157" s="215" t="s">
        <v>119</v>
      </c>
      <c r="AU157" s="215" t="s">
        <v>79</v>
      </c>
      <c r="AY157" s="18" t="s">
        <v>117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8" t="s">
        <v>76</v>
      </c>
      <c r="BK157" s="216">
        <f>ROUND(I157*H157,2)</f>
        <v>0</v>
      </c>
      <c r="BL157" s="18" t="s">
        <v>124</v>
      </c>
      <c r="BM157" s="215" t="s">
        <v>249</v>
      </c>
    </row>
    <row r="158" s="2" customFormat="1">
      <c r="A158" s="39"/>
      <c r="B158" s="40"/>
      <c r="C158" s="41"/>
      <c r="D158" s="217" t="s">
        <v>126</v>
      </c>
      <c r="E158" s="41"/>
      <c r="F158" s="218" t="s">
        <v>250</v>
      </c>
      <c r="G158" s="41"/>
      <c r="H158" s="41"/>
      <c r="I158" s="219"/>
      <c r="J158" s="41"/>
      <c r="K158" s="41"/>
      <c r="L158" s="45"/>
      <c r="M158" s="220"/>
      <c r="N158" s="221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126</v>
      </c>
      <c r="AU158" s="18" t="s">
        <v>79</v>
      </c>
    </row>
    <row r="159" s="2" customFormat="1">
      <c r="A159" s="39"/>
      <c r="B159" s="40"/>
      <c r="C159" s="41"/>
      <c r="D159" s="222" t="s">
        <v>128</v>
      </c>
      <c r="E159" s="41"/>
      <c r="F159" s="223" t="s">
        <v>251</v>
      </c>
      <c r="G159" s="41"/>
      <c r="H159" s="41"/>
      <c r="I159" s="219"/>
      <c r="J159" s="41"/>
      <c r="K159" s="41"/>
      <c r="L159" s="45"/>
      <c r="M159" s="220"/>
      <c r="N159" s="221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128</v>
      </c>
      <c r="AU159" s="18" t="s">
        <v>79</v>
      </c>
    </row>
    <row r="160" s="2" customFormat="1" ht="24.15" customHeight="1">
      <c r="A160" s="39"/>
      <c r="B160" s="40"/>
      <c r="C160" s="205" t="s">
        <v>252</v>
      </c>
      <c r="D160" s="205" t="s">
        <v>119</v>
      </c>
      <c r="E160" s="206" t="s">
        <v>253</v>
      </c>
      <c r="F160" s="207" t="s">
        <v>254</v>
      </c>
      <c r="G160" s="208" t="s">
        <v>172</v>
      </c>
      <c r="H160" s="209">
        <v>50</v>
      </c>
      <c r="I160" s="210"/>
      <c r="J160" s="209">
        <f>ROUND(I160*H160,2)</f>
        <v>0</v>
      </c>
      <c r="K160" s="207" t="s">
        <v>195</v>
      </c>
      <c r="L160" s="45"/>
      <c r="M160" s="211" t="s">
        <v>18</v>
      </c>
      <c r="N160" s="212" t="s">
        <v>42</v>
      </c>
      <c r="O160" s="85"/>
      <c r="P160" s="213">
        <f>O160*H160</f>
        <v>0</v>
      </c>
      <c r="Q160" s="213">
        <v>0.00051999999999999995</v>
      </c>
      <c r="R160" s="213">
        <f>Q160*H160</f>
        <v>0.025999999999999999</v>
      </c>
      <c r="S160" s="213">
        <v>0</v>
      </c>
      <c r="T160" s="214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5" t="s">
        <v>124</v>
      </c>
      <c r="AT160" s="215" t="s">
        <v>119</v>
      </c>
      <c r="AU160" s="215" t="s">
        <v>79</v>
      </c>
      <c r="AY160" s="18" t="s">
        <v>117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8" t="s">
        <v>76</v>
      </c>
      <c r="BK160" s="216">
        <f>ROUND(I160*H160,2)</f>
        <v>0</v>
      </c>
      <c r="BL160" s="18" t="s">
        <v>124</v>
      </c>
      <c r="BM160" s="215" t="s">
        <v>255</v>
      </c>
    </row>
    <row r="161" s="2" customFormat="1">
      <c r="A161" s="39"/>
      <c r="B161" s="40"/>
      <c r="C161" s="41"/>
      <c r="D161" s="217" t="s">
        <v>126</v>
      </c>
      <c r="E161" s="41"/>
      <c r="F161" s="218" t="s">
        <v>254</v>
      </c>
      <c r="G161" s="41"/>
      <c r="H161" s="41"/>
      <c r="I161" s="219"/>
      <c r="J161" s="41"/>
      <c r="K161" s="41"/>
      <c r="L161" s="45"/>
      <c r="M161" s="220"/>
      <c r="N161" s="221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126</v>
      </c>
      <c r="AU161" s="18" t="s">
        <v>79</v>
      </c>
    </row>
    <row r="162" s="2" customFormat="1" ht="24.15" customHeight="1">
      <c r="A162" s="39"/>
      <c r="B162" s="40"/>
      <c r="C162" s="205" t="s">
        <v>256</v>
      </c>
      <c r="D162" s="205" t="s">
        <v>119</v>
      </c>
      <c r="E162" s="206" t="s">
        <v>257</v>
      </c>
      <c r="F162" s="207" t="s">
        <v>258</v>
      </c>
      <c r="G162" s="208" t="s">
        <v>153</v>
      </c>
      <c r="H162" s="209">
        <v>3.6200000000000001</v>
      </c>
      <c r="I162" s="210"/>
      <c r="J162" s="209">
        <f>ROUND(I162*H162,2)</f>
        <v>0</v>
      </c>
      <c r="K162" s="207" t="s">
        <v>123</v>
      </c>
      <c r="L162" s="45"/>
      <c r="M162" s="211" t="s">
        <v>18</v>
      </c>
      <c r="N162" s="212" t="s">
        <v>42</v>
      </c>
      <c r="O162" s="85"/>
      <c r="P162" s="213">
        <f>O162*H162</f>
        <v>0</v>
      </c>
      <c r="Q162" s="213">
        <v>2.5018699999999998</v>
      </c>
      <c r="R162" s="213">
        <f>Q162*H162</f>
        <v>9.0567694000000003</v>
      </c>
      <c r="S162" s="213">
        <v>0</v>
      </c>
      <c r="T162" s="214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5" t="s">
        <v>124</v>
      </c>
      <c r="AT162" s="215" t="s">
        <v>119</v>
      </c>
      <c r="AU162" s="215" t="s">
        <v>79</v>
      </c>
      <c r="AY162" s="18" t="s">
        <v>117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8" t="s">
        <v>76</v>
      </c>
      <c r="BK162" s="216">
        <f>ROUND(I162*H162,2)</f>
        <v>0</v>
      </c>
      <c r="BL162" s="18" t="s">
        <v>124</v>
      </c>
      <c r="BM162" s="215" t="s">
        <v>259</v>
      </c>
    </row>
    <row r="163" s="2" customFormat="1">
      <c r="A163" s="39"/>
      <c r="B163" s="40"/>
      <c r="C163" s="41"/>
      <c r="D163" s="217" t="s">
        <v>126</v>
      </c>
      <c r="E163" s="41"/>
      <c r="F163" s="218" t="s">
        <v>260</v>
      </c>
      <c r="G163" s="41"/>
      <c r="H163" s="41"/>
      <c r="I163" s="219"/>
      <c r="J163" s="41"/>
      <c r="K163" s="41"/>
      <c r="L163" s="45"/>
      <c r="M163" s="220"/>
      <c r="N163" s="221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126</v>
      </c>
      <c r="AU163" s="18" t="s">
        <v>79</v>
      </c>
    </row>
    <row r="164" s="2" customFormat="1">
      <c r="A164" s="39"/>
      <c r="B164" s="40"/>
      <c r="C164" s="41"/>
      <c r="D164" s="222" t="s">
        <v>128</v>
      </c>
      <c r="E164" s="41"/>
      <c r="F164" s="223" t="s">
        <v>261</v>
      </c>
      <c r="G164" s="41"/>
      <c r="H164" s="41"/>
      <c r="I164" s="219"/>
      <c r="J164" s="41"/>
      <c r="K164" s="41"/>
      <c r="L164" s="45"/>
      <c r="M164" s="220"/>
      <c r="N164" s="221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128</v>
      </c>
      <c r="AU164" s="18" t="s">
        <v>79</v>
      </c>
    </row>
    <row r="165" s="2" customFormat="1" ht="16.5" customHeight="1">
      <c r="A165" s="39"/>
      <c r="B165" s="40"/>
      <c r="C165" s="205" t="s">
        <v>262</v>
      </c>
      <c r="D165" s="205" t="s">
        <v>119</v>
      </c>
      <c r="E165" s="206" t="s">
        <v>263</v>
      </c>
      <c r="F165" s="207" t="s">
        <v>264</v>
      </c>
      <c r="G165" s="208" t="s">
        <v>180</v>
      </c>
      <c r="H165" s="209">
        <v>0.029999999999999999</v>
      </c>
      <c r="I165" s="210"/>
      <c r="J165" s="209">
        <f>ROUND(I165*H165,2)</f>
        <v>0</v>
      </c>
      <c r="K165" s="207" t="s">
        <v>123</v>
      </c>
      <c r="L165" s="45"/>
      <c r="M165" s="211" t="s">
        <v>18</v>
      </c>
      <c r="N165" s="212" t="s">
        <v>42</v>
      </c>
      <c r="O165" s="85"/>
      <c r="P165" s="213">
        <f>O165*H165</f>
        <v>0</v>
      </c>
      <c r="Q165" s="213">
        <v>1.06277</v>
      </c>
      <c r="R165" s="213">
        <f>Q165*H165</f>
        <v>0.031883099999999998</v>
      </c>
      <c r="S165" s="213">
        <v>0</v>
      </c>
      <c r="T165" s="214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5" t="s">
        <v>124</v>
      </c>
      <c r="AT165" s="215" t="s">
        <v>119</v>
      </c>
      <c r="AU165" s="215" t="s">
        <v>79</v>
      </c>
      <c r="AY165" s="18" t="s">
        <v>117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8" t="s">
        <v>76</v>
      </c>
      <c r="BK165" s="216">
        <f>ROUND(I165*H165,2)</f>
        <v>0</v>
      </c>
      <c r="BL165" s="18" t="s">
        <v>124</v>
      </c>
      <c r="BM165" s="215" t="s">
        <v>265</v>
      </c>
    </row>
    <row r="166" s="2" customFormat="1">
      <c r="A166" s="39"/>
      <c r="B166" s="40"/>
      <c r="C166" s="41"/>
      <c r="D166" s="217" t="s">
        <v>126</v>
      </c>
      <c r="E166" s="41"/>
      <c r="F166" s="218" t="s">
        <v>266</v>
      </c>
      <c r="G166" s="41"/>
      <c r="H166" s="41"/>
      <c r="I166" s="219"/>
      <c r="J166" s="41"/>
      <c r="K166" s="41"/>
      <c r="L166" s="45"/>
      <c r="M166" s="220"/>
      <c r="N166" s="221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126</v>
      </c>
      <c r="AU166" s="18" t="s">
        <v>79</v>
      </c>
    </row>
    <row r="167" s="2" customFormat="1">
      <c r="A167" s="39"/>
      <c r="B167" s="40"/>
      <c r="C167" s="41"/>
      <c r="D167" s="222" t="s">
        <v>128</v>
      </c>
      <c r="E167" s="41"/>
      <c r="F167" s="223" t="s">
        <v>267</v>
      </c>
      <c r="G167" s="41"/>
      <c r="H167" s="41"/>
      <c r="I167" s="219"/>
      <c r="J167" s="41"/>
      <c r="K167" s="41"/>
      <c r="L167" s="45"/>
      <c r="M167" s="220"/>
      <c r="N167" s="221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128</v>
      </c>
      <c r="AU167" s="18" t="s">
        <v>79</v>
      </c>
    </row>
    <row r="168" s="12" customFormat="1" ht="22.8" customHeight="1">
      <c r="A168" s="12"/>
      <c r="B168" s="189"/>
      <c r="C168" s="190"/>
      <c r="D168" s="191" t="s">
        <v>70</v>
      </c>
      <c r="E168" s="203" t="s">
        <v>139</v>
      </c>
      <c r="F168" s="203" t="s">
        <v>268</v>
      </c>
      <c r="G168" s="190"/>
      <c r="H168" s="190"/>
      <c r="I168" s="193"/>
      <c r="J168" s="204">
        <f>BK168</f>
        <v>0</v>
      </c>
      <c r="K168" s="190"/>
      <c r="L168" s="195"/>
      <c r="M168" s="196"/>
      <c r="N168" s="197"/>
      <c r="O168" s="197"/>
      <c r="P168" s="198">
        <f>SUM(P169:P201)</f>
        <v>0</v>
      </c>
      <c r="Q168" s="197"/>
      <c r="R168" s="198">
        <f>SUM(R169:R201)</f>
        <v>51.2363201</v>
      </c>
      <c r="S168" s="197"/>
      <c r="T168" s="199">
        <f>SUM(T169:T201)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0" t="s">
        <v>76</v>
      </c>
      <c r="AT168" s="201" t="s">
        <v>70</v>
      </c>
      <c r="AU168" s="201" t="s">
        <v>76</v>
      </c>
      <c r="AY168" s="200" t="s">
        <v>117</v>
      </c>
      <c r="BK168" s="202">
        <f>SUM(BK169:BK201)</f>
        <v>0</v>
      </c>
    </row>
    <row r="169" s="2" customFormat="1" ht="24.15" customHeight="1">
      <c r="A169" s="39"/>
      <c r="B169" s="40"/>
      <c r="C169" s="205" t="s">
        <v>269</v>
      </c>
      <c r="D169" s="205" t="s">
        <v>119</v>
      </c>
      <c r="E169" s="206" t="s">
        <v>270</v>
      </c>
      <c r="F169" s="207" t="s">
        <v>271</v>
      </c>
      <c r="G169" s="208" t="s">
        <v>172</v>
      </c>
      <c r="H169" s="209">
        <v>0.29999999999999999</v>
      </c>
      <c r="I169" s="210"/>
      <c r="J169" s="209">
        <f>ROUND(I169*H169,2)</f>
        <v>0</v>
      </c>
      <c r="K169" s="207" t="s">
        <v>123</v>
      </c>
      <c r="L169" s="45"/>
      <c r="M169" s="211" t="s">
        <v>18</v>
      </c>
      <c r="N169" s="212" t="s">
        <v>42</v>
      </c>
      <c r="O169" s="85"/>
      <c r="P169" s="213">
        <f>O169*H169</f>
        <v>0</v>
      </c>
      <c r="Q169" s="213">
        <v>0</v>
      </c>
      <c r="R169" s="213">
        <f>Q169*H169</f>
        <v>0</v>
      </c>
      <c r="S169" s="213">
        <v>0</v>
      </c>
      <c r="T169" s="214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5" t="s">
        <v>124</v>
      </c>
      <c r="AT169" s="215" t="s">
        <v>119</v>
      </c>
      <c r="AU169" s="215" t="s">
        <v>79</v>
      </c>
      <c r="AY169" s="18" t="s">
        <v>117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8" t="s">
        <v>76</v>
      </c>
      <c r="BK169" s="216">
        <f>ROUND(I169*H169,2)</f>
        <v>0</v>
      </c>
      <c r="BL169" s="18" t="s">
        <v>124</v>
      </c>
      <c r="BM169" s="215" t="s">
        <v>272</v>
      </c>
    </row>
    <row r="170" s="2" customFormat="1">
      <c r="A170" s="39"/>
      <c r="B170" s="40"/>
      <c r="C170" s="41"/>
      <c r="D170" s="217" t="s">
        <v>126</v>
      </c>
      <c r="E170" s="41"/>
      <c r="F170" s="218" t="s">
        <v>273</v>
      </c>
      <c r="G170" s="41"/>
      <c r="H170" s="41"/>
      <c r="I170" s="219"/>
      <c r="J170" s="41"/>
      <c r="K170" s="41"/>
      <c r="L170" s="45"/>
      <c r="M170" s="220"/>
      <c r="N170" s="221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126</v>
      </c>
      <c r="AU170" s="18" t="s">
        <v>79</v>
      </c>
    </row>
    <row r="171" s="2" customFormat="1">
      <c r="A171" s="39"/>
      <c r="B171" s="40"/>
      <c r="C171" s="41"/>
      <c r="D171" s="222" t="s">
        <v>128</v>
      </c>
      <c r="E171" s="41"/>
      <c r="F171" s="223" t="s">
        <v>274</v>
      </c>
      <c r="G171" s="41"/>
      <c r="H171" s="41"/>
      <c r="I171" s="219"/>
      <c r="J171" s="41"/>
      <c r="K171" s="41"/>
      <c r="L171" s="45"/>
      <c r="M171" s="220"/>
      <c r="N171" s="221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128</v>
      </c>
      <c r="AU171" s="18" t="s">
        <v>79</v>
      </c>
    </row>
    <row r="172" s="2" customFormat="1" ht="16.5" customHeight="1">
      <c r="A172" s="39"/>
      <c r="B172" s="40"/>
      <c r="C172" s="256" t="s">
        <v>275</v>
      </c>
      <c r="D172" s="256" t="s">
        <v>177</v>
      </c>
      <c r="E172" s="257" t="s">
        <v>276</v>
      </c>
      <c r="F172" s="258" t="s">
        <v>277</v>
      </c>
      <c r="G172" s="259" t="s">
        <v>172</v>
      </c>
      <c r="H172" s="260">
        <v>0.29999999999999999</v>
      </c>
      <c r="I172" s="261"/>
      <c r="J172" s="260">
        <f>ROUND(I172*H172,2)</f>
        <v>0</v>
      </c>
      <c r="K172" s="258" t="s">
        <v>123</v>
      </c>
      <c r="L172" s="262"/>
      <c r="M172" s="263" t="s">
        <v>18</v>
      </c>
      <c r="N172" s="264" t="s">
        <v>42</v>
      </c>
      <c r="O172" s="85"/>
      <c r="P172" s="213">
        <f>O172*H172</f>
        <v>0</v>
      </c>
      <c r="Q172" s="213">
        <v>0.0014</v>
      </c>
      <c r="R172" s="213">
        <f>Q172*H172</f>
        <v>0.00041999999999999996</v>
      </c>
      <c r="S172" s="213">
        <v>0</v>
      </c>
      <c r="T172" s="214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5" t="s">
        <v>169</v>
      </c>
      <c r="AT172" s="215" t="s">
        <v>177</v>
      </c>
      <c r="AU172" s="215" t="s">
        <v>79</v>
      </c>
      <c r="AY172" s="18" t="s">
        <v>117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8" t="s">
        <v>76</v>
      </c>
      <c r="BK172" s="216">
        <f>ROUND(I172*H172,2)</f>
        <v>0</v>
      </c>
      <c r="BL172" s="18" t="s">
        <v>124</v>
      </c>
      <c r="BM172" s="215" t="s">
        <v>278</v>
      </c>
    </row>
    <row r="173" s="2" customFormat="1">
      <c r="A173" s="39"/>
      <c r="B173" s="40"/>
      <c r="C173" s="41"/>
      <c r="D173" s="217" t="s">
        <v>126</v>
      </c>
      <c r="E173" s="41"/>
      <c r="F173" s="218" t="s">
        <v>277</v>
      </c>
      <c r="G173" s="41"/>
      <c r="H173" s="41"/>
      <c r="I173" s="219"/>
      <c r="J173" s="41"/>
      <c r="K173" s="41"/>
      <c r="L173" s="45"/>
      <c r="M173" s="220"/>
      <c r="N173" s="221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126</v>
      </c>
      <c r="AU173" s="18" t="s">
        <v>79</v>
      </c>
    </row>
    <row r="174" s="2" customFormat="1" ht="21.75" customHeight="1">
      <c r="A174" s="39"/>
      <c r="B174" s="40"/>
      <c r="C174" s="205" t="s">
        <v>279</v>
      </c>
      <c r="D174" s="205" t="s">
        <v>119</v>
      </c>
      <c r="E174" s="206" t="s">
        <v>280</v>
      </c>
      <c r="F174" s="207" t="s">
        <v>281</v>
      </c>
      <c r="G174" s="208" t="s">
        <v>153</v>
      </c>
      <c r="H174" s="209">
        <v>2</v>
      </c>
      <c r="I174" s="210"/>
      <c r="J174" s="209">
        <f>ROUND(I174*H174,2)</f>
        <v>0</v>
      </c>
      <c r="K174" s="207" t="s">
        <v>123</v>
      </c>
      <c r="L174" s="45"/>
      <c r="M174" s="211" t="s">
        <v>18</v>
      </c>
      <c r="N174" s="212" t="s">
        <v>42</v>
      </c>
      <c r="O174" s="85"/>
      <c r="P174" s="213">
        <f>O174*H174</f>
        <v>0</v>
      </c>
      <c r="Q174" s="213">
        <v>2.3010199999999998</v>
      </c>
      <c r="R174" s="213">
        <f>Q174*H174</f>
        <v>4.6020399999999997</v>
      </c>
      <c r="S174" s="213">
        <v>0</v>
      </c>
      <c r="T174" s="214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5" t="s">
        <v>124</v>
      </c>
      <c r="AT174" s="215" t="s">
        <v>119</v>
      </c>
      <c r="AU174" s="215" t="s">
        <v>79</v>
      </c>
      <c r="AY174" s="18" t="s">
        <v>117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8" t="s">
        <v>76</v>
      </c>
      <c r="BK174" s="216">
        <f>ROUND(I174*H174,2)</f>
        <v>0</v>
      </c>
      <c r="BL174" s="18" t="s">
        <v>124</v>
      </c>
      <c r="BM174" s="215" t="s">
        <v>282</v>
      </c>
    </row>
    <row r="175" s="2" customFormat="1">
      <c r="A175" s="39"/>
      <c r="B175" s="40"/>
      <c r="C175" s="41"/>
      <c r="D175" s="217" t="s">
        <v>126</v>
      </c>
      <c r="E175" s="41"/>
      <c r="F175" s="218" t="s">
        <v>283</v>
      </c>
      <c r="G175" s="41"/>
      <c r="H175" s="41"/>
      <c r="I175" s="219"/>
      <c r="J175" s="41"/>
      <c r="K175" s="41"/>
      <c r="L175" s="45"/>
      <c r="M175" s="220"/>
      <c r="N175" s="221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126</v>
      </c>
      <c r="AU175" s="18" t="s">
        <v>79</v>
      </c>
    </row>
    <row r="176" s="2" customFormat="1">
      <c r="A176" s="39"/>
      <c r="B176" s="40"/>
      <c r="C176" s="41"/>
      <c r="D176" s="222" t="s">
        <v>128</v>
      </c>
      <c r="E176" s="41"/>
      <c r="F176" s="223" t="s">
        <v>284</v>
      </c>
      <c r="G176" s="41"/>
      <c r="H176" s="41"/>
      <c r="I176" s="219"/>
      <c r="J176" s="41"/>
      <c r="K176" s="41"/>
      <c r="L176" s="45"/>
      <c r="M176" s="220"/>
      <c r="N176" s="221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128</v>
      </c>
      <c r="AU176" s="18" t="s">
        <v>79</v>
      </c>
    </row>
    <row r="177" s="2" customFormat="1" ht="24.15" customHeight="1">
      <c r="A177" s="39"/>
      <c r="B177" s="40"/>
      <c r="C177" s="205" t="s">
        <v>285</v>
      </c>
      <c r="D177" s="205" t="s">
        <v>119</v>
      </c>
      <c r="E177" s="206" t="s">
        <v>286</v>
      </c>
      <c r="F177" s="207" t="s">
        <v>287</v>
      </c>
      <c r="G177" s="208" t="s">
        <v>153</v>
      </c>
      <c r="H177" s="209">
        <v>15</v>
      </c>
      <c r="I177" s="210"/>
      <c r="J177" s="209">
        <f>ROUND(I177*H177,2)</f>
        <v>0</v>
      </c>
      <c r="K177" s="207" t="s">
        <v>123</v>
      </c>
      <c r="L177" s="45"/>
      <c r="M177" s="211" t="s">
        <v>18</v>
      </c>
      <c r="N177" s="212" t="s">
        <v>42</v>
      </c>
      <c r="O177" s="85"/>
      <c r="P177" s="213">
        <f>O177*H177</f>
        <v>0</v>
      </c>
      <c r="Q177" s="213">
        <v>2.5018699999999998</v>
      </c>
      <c r="R177" s="213">
        <f>Q177*H177</f>
        <v>37.52805</v>
      </c>
      <c r="S177" s="213">
        <v>0</v>
      </c>
      <c r="T177" s="214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5" t="s">
        <v>124</v>
      </c>
      <c r="AT177" s="215" t="s">
        <v>119</v>
      </c>
      <c r="AU177" s="215" t="s">
        <v>79</v>
      </c>
      <c r="AY177" s="18" t="s">
        <v>117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8" t="s">
        <v>76</v>
      </c>
      <c r="BK177" s="216">
        <f>ROUND(I177*H177,2)</f>
        <v>0</v>
      </c>
      <c r="BL177" s="18" t="s">
        <v>124</v>
      </c>
      <c r="BM177" s="215" t="s">
        <v>288</v>
      </c>
    </row>
    <row r="178" s="2" customFormat="1">
      <c r="A178" s="39"/>
      <c r="B178" s="40"/>
      <c r="C178" s="41"/>
      <c r="D178" s="217" t="s">
        <v>126</v>
      </c>
      <c r="E178" s="41"/>
      <c r="F178" s="218" t="s">
        <v>289</v>
      </c>
      <c r="G178" s="41"/>
      <c r="H178" s="41"/>
      <c r="I178" s="219"/>
      <c r="J178" s="41"/>
      <c r="K178" s="41"/>
      <c r="L178" s="45"/>
      <c r="M178" s="220"/>
      <c r="N178" s="221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126</v>
      </c>
      <c r="AU178" s="18" t="s">
        <v>79</v>
      </c>
    </row>
    <row r="179" s="2" customFormat="1">
      <c r="A179" s="39"/>
      <c r="B179" s="40"/>
      <c r="C179" s="41"/>
      <c r="D179" s="222" t="s">
        <v>128</v>
      </c>
      <c r="E179" s="41"/>
      <c r="F179" s="223" t="s">
        <v>290</v>
      </c>
      <c r="G179" s="41"/>
      <c r="H179" s="41"/>
      <c r="I179" s="219"/>
      <c r="J179" s="41"/>
      <c r="K179" s="41"/>
      <c r="L179" s="45"/>
      <c r="M179" s="220"/>
      <c r="N179" s="221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128</v>
      </c>
      <c r="AU179" s="18" t="s">
        <v>79</v>
      </c>
    </row>
    <row r="180" s="2" customFormat="1" ht="24.15" customHeight="1">
      <c r="A180" s="39"/>
      <c r="B180" s="40"/>
      <c r="C180" s="205" t="s">
        <v>291</v>
      </c>
      <c r="D180" s="205" t="s">
        <v>119</v>
      </c>
      <c r="E180" s="206" t="s">
        <v>292</v>
      </c>
      <c r="F180" s="207" t="s">
        <v>293</v>
      </c>
      <c r="G180" s="208" t="s">
        <v>122</v>
      </c>
      <c r="H180" s="209">
        <v>136</v>
      </c>
      <c r="I180" s="210"/>
      <c r="J180" s="209">
        <f>ROUND(I180*H180,2)</f>
        <v>0</v>
      </c>
      <c r="K180" s="207" t="s">
        <v>123</v>
      </c>
      <c r="L180" s="45"/>
      <c r="M180" s="211" t="s">
        <v>18</v>
      </c>
      <c r="N180" s="212" t="s">
        <v>42</v>
      </c>
      <c r="O180" s="85"/>
      <c r="P180" s="213">
        <f>O180*H180</f>
        <v>0</v>
      </c>
      <c r="Q180" s="213">
        <v>0.0023700000000000001</v>
      </c>
      <c r="R180" s="213">
        <f>Q180*H180</f>
        <v>0.32232</v>
      </c>
      <c r="S180" s="213">
        <v>0</v>
      </c>
      <c r="T180" s="214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5" t="s">
        <v>124</v>
      </c>
      <c r="AT180" s="215" t="s">
        <v>119</v>
      </c>
      <c r="AU180" s="215" t="s">
        <v>79</v>
      </c>
      <c r="AY180" s="18" t="s">
        <v>117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8" t="s">
        <v>76</v>
      </c>
      <c r="BK180" s="216">
        <f>ROUND(I180*H180,2)</f>
        <v>0</v>
      </c>
      <c r="BL180" s="18" t="s">
        <v>124</v>
      </c>
      <c r="BM180" s="215" t="s">
        <v>294</v>
      </c>
    </row>
    <row r="181" s="2" customFormat="1">
      <c r="A181" s="39"/>
      <c r="B181" s="40"/>
      <c r="C181" s="41"/>
      <c r="D181" s="217" t="s">
        <v>126</v>
      </c>
      <c r="E181" s="41"/>
      <c r="F181" s="218" t="s">
        <v>295</v>
      </c>
      <c r="G181" s="41"/>
      <c r="H181" s="41"/>
      <c r="I181" s="219"/>
      <c r="J181" s="41"/>
      <c r="K181" s="41"/>
      <c r="L181" s="45"/>
      <c r="M181" s="220"/>
      <c r="N181" s="221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126</v>
      </c>
      <c r="AU181" s="18" t="s">
        <v>79</v>
      </c>
    </row>
    <row r="182" s="2" customFormat="1">
      <c r="A182" s="39"/>
      <c r="B182" s="40"/>
      <c r="C182" s="41"/>
      <c r="D182" s="222" t="s">
        <v>128</v>
      </c>
      <c r="E182" s="41"/>
      <c r="F182" s="223" t="s">
        <v>296</v>
      </c>
      <c r="G182" s="41"/>
      <c r="H182" s="41"/>
      <c r="I182" s="219"/>
      <c r="J182" s="41"/>
      <c r="K182" s="41"/>
      <c r="L182" s="45"/>
      <c r="M182" s="220"/>
      <c r="N182" s="221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128</v>
      </c>
      <c r="AU182" s="18" t="s">
        <v>79</v>
      </c>
    </row>
    <row r="183" s="2" customFormat="1" ht="24.15" customHeight="1">
      <c r="A183" s="39"/>
      <c r="B183" s="40"/>
      <c r="C183" s="205" t="s">
        <v>297</v>
      </c>
      <c r="D183" s="205" t="s">
        <v>119</v>
      </c>
      <c r="E183" s="206" t="s">
        <v>298</v>
      </c>
      <c r="F183" s="207" t="s">
        <v>299</v>
      </c>
      <c r="G183" s="208" t="s">
        <v>122</v>
      </c>
      <c r="H183" s="209">
        <v>136</v>
      </c>
      <c r="I183" s="210"/>
      <c r="J183" s="209">
        <f>ROUND(I183*H183,2)</f>
        <v>0</v>
      </c>
      <c r="K183" s="207" t="s">
        <v>123</v>
      </c>
      <c r="L183" s="45"/>
      <c r="M183" s="211" t="s">
        <v>18</v>
      </c>
      <c r="N183" s="212" t="s">
        <v>42</v>
      </c>
      <c r="O183" s="85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5" t="s">
        <v>124</v>
      </c>
      <c r="AT183" s="215" t="s">
        <v>119</v>
      </c>
      <c r="AU183" s="215" t="s">
        <v>79</v>
      </c>
      <c r="AY183" s="18" t="s">
        <v>117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8" t="s">
        <v>76</v>
      </c>
      <c r="BK183" s="216">
        <f>ROUND(I183*H183,2)</f>
        <v>0</v>
      </c>
      <c r="BL183" s="18" t="s">
        <v>124</v>
      </c>
      <c r="BM183" s="215" t="s">
        <v>300</v>
      </c>
    </row>
    <row r="184" s="2" customFormat="1">
      <c r="A184" s="39"/>
      <c r="B184" s="40"/>
      <c r="C184" s="41"/>
      <c r="D184" s="217" t="s">
        <v>126</v>
      </c>
      <c r="E184" s="41"/>
      <c r="F184" s="218" t="s">
        <v>301</v>
      </c>
      <c r="G184" s="41"/>
      <c r="H184" s="41"/>
      <c r="I184" s="219"/>
      <c r="J184" s="41"/>
      <c r="K184" s="41"/>
      <c r="L184" s="45"/>
      <c r="M184" s="220"/>
      <c r="N184" s="221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126</v>
      </c>
      <c r="AU184" s="18" t="s">
        <v>79</v>
      </c>
    </row>
    <row r="185" s="2" customFormat="1">
      <c r="A185" s="39"/>
      <c r="B185" s="40"/>
      <c r="C185" s="41"/>
      <c r="D185" s="222" t="s">
        <v>128</v>
      </c>
      <c r="E185" s="41"/>
      <c r="F185" s="223" t="s">
        <v>302</v>
      </c>
      <c r="G185" s="41"/>
      <c r="H185" s="41"/>
      <c r="I185" s="219"/>
      <c r="J185" s="41"/>
      <c r="K185" s="41"/>
      <c r="L185" s="45"/>
      <c r="M185" s="220"/>
      <c r="N185" s="221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128</v>
      </c>
      <c r="AU185" s="18" t="s">
        <v>79</v>
      </c>
    </row>
    <row r="186" s="2" customFormat="1" ht="24.15" customHeight="1">
      <c r="A186" s="39"/>
      <c r="B186" s="40"/>
      <c r="C186" s="205" t="s">
        <v>303</v>
      </c>
      <c r="D186" s="205" t="s">
        <v>119</v>
      </c>
      <c r="E186" s="206" t="s">
        <v>304</v>
      </c>
      <c r="F186" s="207" t="s">
        <v>305</v>
      </c>
      <c r="G186" s="208" t="s">
        <v>180</v>
      </c>
      <c r="H186" s="209">
        <v>0.63</v>
      </c>
      <c r="I186" s="210"/>
      <c r="J186" s="209">
        <f>ROUND(I186*H186,2)</f>
        <v>0</v>
      </c>
      <c r="K186" s="207" t="s">
        <v>123</v>
      </c>
      <c r="L186" s="45"/>
      <c r="M186" s="211" t="s">
        <v>18</v>
      </c>
      <c r="N186" s="212" t="s">
        <v>42</v>
      </c>
      <c r="O186" s="85"/>
      <c r="P186" s="213">
        <f>O186*H186</f>
        <v>0</v>
      </c>
      <c r="Q186" s="213">
        <v>1.04359</v>
      </c>
      <c r="R186" s="213">
        <f>Q186*H186</f>
        <v>0.65746170000000004</v>
      </c>
      <c r="S186" s="213">
        <v>0</v>
      </c>
      <c r="T186" s="214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5" t="s">
        <v>124</v>
      </c>
      <c r="AT186" s="215" t="s">
        <v>119</v>
      </c>
      <c r="AU186" s="215" t="s">
        <v>79</v>
      </c>
      <c r="AY186" s="18" t="s">
        <v>117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8" t="s">
        <v>76</v>
      </c>
      <c r="BK186" s="216">
        <f>ROUND(I186*H186,2)</f>
        <v>0</v>
      </c>
      <c r="BL186" s="18" t="s">
        <v>124</v>
      </c>
      <c r="BM186" s="215" t="s">
        <v>306</v>
      </c>
    </row>
    <row r="187" s="2" customFormat="1">
      <c r="A187" s="39"/>
      <c r="B187" s="40"/>
      <c r="C187" s="41"/>
      <c r="D187" s="217" t="s">
        <v>126</v>
      </c>
      <c r="E187" s="41"/>
      <c r="F187" s="218" t="s">
        <v>307</v>
      </c>
      <c r="G187" s="41"/>
      <c r="H187" s="41"/>
      <c r="I187" s="219"/>
      <c r="J187" s="41"/>
      <c r="K187" s="41"/>
      <c r="L187" s="45"/>
      <c r="M187" s="220"/>
      <c r="N187" s="221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126</v>
      </c>
      <c r="AU187" s="18" t="s">
        <v>79</v>
      </c>
    </row>
    <row r="188" s="2" customFormat="1">
      <c r="A188" s="39"/>
      <c r="B188" s="40"/>
      <c r="C188" s="41"/>
      <c r="D188" s="222" t="s">
        <v>128</v>
      </c>
      <c r="E188" s="41"/>
      <c r="F188" s="223" t="s">
        <v>308</v>
      </c>
      <c r="G188" s="41"/>
      <c r="H188" s="41"/>
      <c r="I188" s="219"/>
      <c r="J188" s="41"/>
      <c r="K188" s="41"/>
      <c r="L188" s="45"/>
      <c r="M188" s="220"/>
      <c r="N188" s="221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128</v>
      </c>
      <c r="AU188" s="18" t="s">
        <v>79</v>
      </c>
    </row>
    <row r="189" s="2" customFormat="1" ht="16.5" customHeight="1">
      <c r="A189" s="39"/>
      <c r="B189" s="40"/>
      <c r="C189" s="205" t="s">
        <v>309</v>
      </c>
      <c r="D189" s="205" t="s">
        <v>119</v>
      </c>
      <c r="E189" s="206" t="s">
        <v>310</v>
      </c>
      <c r="F189" s="207" t="s">
        <v>311</v>
      </c>
      <c r="G189" s="208" t="s">
        <v>180</v>
      </c>
      <c r="H189" s="209">
        <v>1.19</v>
      </c>
      <c r="I189" s="210"/>
      <c r="J189" s="209">
        <f>ROUND(I189*H189,2)</f>
        <v>0</v>
      </c>
      <c r="K189" s="207" t="s">
        <v>123</v>
      </c>
      <c r="L189" s="45"/>
      <c r="M189" s="211" t="s">
        <v>18</v>
      </c>
      <c r="N189" s="212" t="s">
        <v>42</v>
      </c>
      <c r="O189" s="85"/>
      <c r="P189" s="213">
        <f>O189*H189</f>
        <v>0</v>
      </c>
      <c r="Q189" s="213">
        <v>1.07636</v>
      </c>
      <c r="R189" s="213">
        <f>Q189*H189</f>
        <v>1.2808683999999999</v>
      </c>
      <c r="S189" s="213">
        <v>0</v>
      </c>
      <c r="T189" s="214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5" t="s">
        <v>124</v>
      </c>
      <c r="AT189" s="215" t="s">
        <v>119</v>
      </c>
      <c r="AU189" s="215" t="s">
        <v>79</v>
      </c>
      <c r="AY189" s="18" t="s">
        <v>117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8" t="s">
        <v>76</v>
      </c>
      <c r="BK189" s="216">
        <f>ROUND(I189*H189,2)</f>
        <v>0</v>
      </c>
      <c r="BL189" s="18" t="s">
        <v>124</v>
      </c>
      <c r="BM189" s="215" t="s">
        <v>312</v>
      </c>
    </row>
    <row r="190" s="2" customFormat="1">
      <c r="A190" s="39"/>
      <c r="B190" s="40"/>
      <c r="C190" s="41"/>
      <c r="D190" s="217" t="s">
        <v>126</v>
      </c>
      <c r="E190" s="41"/>
      <c r="F190" s="218" t="s">
        <v>313</v>
      </c>
      <c r="G190" s="41"/>
      <c r="H190" s="41"/>
      <c r="I190" s="219"/>
      <c r="J190" s="41"/>
      <c r="K190" s="41"/>
      <c r="L190" s="45"/>
      <c r="M190" s="220"/>
      <c r="N190" s="221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126</v>
      </c>
      <c r="AU190" s="18" t="s">
        <v>79</v>
      </c>
    </row>
    <row r="191" s="2" customFormat="1">
      <c r="A191" s="39"/>
      <c r="B191" s="40"/>
      <c r="C191" s="41"/>
      <c r="D191" s="222" t="s">
        <v>128</v>
      </c>
      <c r="E191" s="41"/>
      <c r="F191" s="223" t="s">
        <v>314</v>
      </c>
      <c r="G191" s="41"/>
      <c r="H191" s="41"/>
      <c r="I191" s="219"/>
      <c r="J191" s="41"/>
      <c r="K191" s="41"/>
      <c r="L191" s="45"/>
      <c r="M191" s="220"/>
      <c r="N191" s="221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128</v>
      </c>
      <c r="AU191" s="18" t="s">
        <v>79</v>
      </c>
    </row>
    <row r="192" s="2" customFormat="1" ht="24.15" customHeight="1">
      <c r="A192" s="39"/>
      <c r="B192" s="40"/>
      <c r="C192" s="205" t="s">
        <v>315</v>
      </c>
      <c r="D192" s="205" t="s">
        <v>119</v>
      </c>
      <c r="E192" s="206" t="s">
        <v>316</v>
      </c>
      <c r="F192" s="207" t="s">
        <v>317</v>
      </c>
      <c r="G192" s="208" t="s">
        <v>172</v>
      </c>
      <c r="H192" s="209">
        <v>4.5</v>
      </c>
      <c r="I192" s="210"/>
      <c r="J192" s="209">
        <f>ROUND(I192*H192,2)</f>
        <v>0</v>
      </c>
      <c r="K192" s="207" t="s">
        <v>123</v>
      </c>
      <c r="L192" s="45"/>
      <c r="M192" s="211" t="s">
        <v>18</v>
      </c>
      <c r="N192" s="212" t="s">
        <v>42</v>
      </c>
      <c r="O192" s="85"/>
      <c r="P192" s="213">
        <f>O192*H192</f>
        <v>0</v>
      </c>
      <c r="Q192" s="213">
        <v>0.12064</v>
      </c>
      <c r="R192" s="213">
        <f>Q192*H192</f>
        <v>0.54288000000000003</v>
      </c>
      <c r="S192" s="213">
        <v>0</v>
      </c>
      <c r="T192" s="214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5" t="s">
        <v>124</v>
      </c>
      <c r="AT192" s="215" t="s">
        <v>119</v>
      </c>
      <c r="AU192" s="215" t="s">
        <v>79</v>
      </c>
      <c r="AY192" s="18" t="s">
        <v>117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8" t="s">
        <v>76</v>
      </c>
      <c r="BK192" s="216">
        <f>ROUND(I192*H192,2)</f>
        <v>0</v>
      </c>
      <c r="BL192" s="18" t="s">
        <v>124</v>
      </c>
      <c r="BM192" s="215" t="s">
        <v>318</v>
      </c>
    </row>
    <row r="193" s="2" customFormat="1">
      <c r="A193" s="39"/>
      <c r="B193" s="40"/>
      <c r="C193" s="41"/>
      <c r="D193" s="217" t="s">
        <v>126</v>
      </c>
      <c r="E193" s="41"/>
      <c r="F193" s="218" t="s">
        <v>319</v>
      </c>
      <c r="G193" s="41"/>
      <c r="H193" s="41"/>
      <c r="I193" s="219"/>
      <c r="J193" s="41"/>
      <c r="K193" s="41"/>
      <c r="L193" s="45"/>
      <c r="M193" s="220"/>
      <c r="N193" s="221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126</v>
      </c>
      <c r="AU193" s="18" t="s">
        <v>79</v>
      </c>
    </row>
    <row r="194" s="2" customFormat="1">
      <c r="A194" s="39"/>
      <c r="B194" s="40"/>
      <c r="C194" s="41"/>
      <c r="D194" s="222" t="s">
        <v>128</v>
      </c>
      <c r="E194" s="41"/>
      <c r="F194" s="223" t="s">
        <v>320</v>
      </c>
      <c r="G194" s="41"/>
      <c r="H194" s="41"/>
      <c r="I194" s="219"/>
      <c r="J194" s="41"/>
      <c r="K194" s="41"/>
      <c r="L194" s="45"/>
      <c r="M194" s="220"/>
      <c r="N194" s="221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128</v>
      </c>
      <c r="AU194" s="18" t="s">
        <v>79</v>
      </c>
    </row>
    <row r="195" s="2" customFormat="1" ht="24.15" customHeight="1">
      <c r="A195" s="39"/>
      <c r="B195" s="40"/>
      <c r="C195" s="256" t="s">
        <v>321</v>
      </c>
      <c r="D195" s="256" t="s">
        <v>177</v>
      </c>
      <c r="E195" s="257" t="s">
        <v>322</v>
      </c>
      <c r="F195" s="258" t="s">
        <v>323</v>
      </c>
      <c r="G195" s="259" t="s">
        <v>324</v>
      </c>
      <c r="H195" s="260">
        <v>29</v>
      </c>
      <c r="I195" s="261"/>
      <c r="J195" s="260">
        <f>ROUND(I195*H195,2)</f>
        <v>0</v>
      </c>
      <c r="K195" s="258" t="s">
        <v>195</v>
      </c>
      <c r="L195" s="262"/>
      <c r="M195" s="263" t="s">
        <v>18</v>
      </c>
      <c r="N195" s="264" t="s">
        <v>42</v>
      </c>
      <c r="O195" s="85"/>
      <c r="P195" s="213">
        <f>O195*H195</f>
        <v>0</v>
      </c>
      <c r="Q195" s="213">
        <v>0.023199999999999998</v>
      </c>
      <c r="R195" s="213">
        <f>Q195*H195</f>
        <v>0.67279999999999995</v>
      </c>
      <c r="S195" s="213">
        <v>0</v>
      </c>
      <c r="T195" s="214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5" t="s">
        <v>169</v>
      </c>
      <c r="AT195" s="215" t="s">
        <v>177</v>
      </c>
      <c r="AU195" s="215" t="s">
        <v>79</v>
      </c>
      <c r="AY195" s="18" t="s">
        <v>117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8" t="s">
        <v>76</v>
      </c>
      <c r="BK195" s="216">
        <f>ROUND(I195*H195,2)</f>
        <v>0</v>
      </c>
      <c r="BL195" s="18" t="s">
        <v>124</v>
      </c>
      <c r="BM195" s="215" t="s">
        <v>325</v>
      </c>
    </row>
    <row r="196" s="2" customFormat="1">
      <c r="A196" s="39"/>
      <c r="B196" s="40"/>
      <c r="C196" s="41"/>
      <c r="D196" s="217" t="s">
        <v>126</v>
      </c>
      <c r="E196" s="41"/>
      <c r="F196" s="218" t="s">
        <v>323</v>
      </c>
      <c r="G196" s="41"/>
      <c r="H196" s="41"/>
      <c r="I196" s="219"/>
      <c r="J196" s="41"/>
      <c r="K196" s="41"/>
      <c r="L196" s="45"/>
      <c r="M196" s="220"/>
      <c r="N196" s="221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126</v>
      </c>
      <c r="AU196" s="18" t="s">
        <v>79</v>
      </c>
    </row>
    <row r="197" s="2" customFormat="1" ht="24.15" customHeight="1">
      <c r="A197" s="39"/>
      <c r="B197" s="40"/>
      <c r="C197" s="205" t="s">
        <v>326</v>
      </c>
      <c r="D197" s="205" t="s">
        <v>119</v>
      </c>
      <c r="E197" s="206" t="s">
        <v>327</v>
      </c>
      <c r="F197" s="207" t="s">
        <v>328</v>
      </c>
      <c r="G197" s="208" t="s">
        <v>172</v>
      </c>
      <c r="H197" s="209">
        <v>14</v>
      </c>
      <c r="I197" s="210"/>
      <c r="J197" s="209">
        <f>ROUND(I197*H197,2)</f>
        <v>0</v>
      </c>
      <c r="K197" s="207" t="s">
        <v>123</v>
      </c>
      <c r="L197" s="45"/>
      <c r="M197" s="211" t="s">
        <v>18</v>
      </c>
      <c r="N197" s="212" t="s">
        <v>42</v>
      </c>
      <c r="O197" s="85"/>
      <c r="P197" s="213">
        <f>O197*H197</f>
        <v>0</v>
      </c>
      <c r="Q197" s="213">
        <v>0.24127000000000001</v>
      </c>
      <c r="R197" s="213">
        <f>Q197*H197</f>
        <v>3.37778</v>
      </c>
      <c r="S197" s="213">
        <v>0</v>
      </c>
      <c r="T197" s="214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5" t="s">
        <v>124</v>
      </c>
      <c r="AT197" s="215" t="s">
        <v>119</v>
      </c>
      <c r="AU197" s="215" t="s">
        <v>79</v>
      </c>
      <c r="AY197" s="18" t="s">
        <v>117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8" t="s">
        <v>76</v>
      </c>
      <c r="BK197" s="216">
        <f>ROUND(I197*H197,2)</f>
        <v>0</v>
      </c>
      <c r="BL197" s="18" t="s">
        <v>124</v>
      </c>
      <c r="BM197" s="215" t="s">
        <v>329</v>
      </c>
    </row>
    <row r="198" s="2" customFormat="1">
      <c r="A198" s="39"/>
      <c r="B198" s="40"/>
      <c r="C198" s="41"/>
      <c r="D198" s="217" t="s">
        <v>126</v>
      </c>
      <c r="E198" s="41"/>
      <c r="F198" s="218" t="s">
        <v>330</v>
      </c>
      <c r="G198" s="41"/>
      <c r="H198" s="41"/>
      <c r="I198" s="219"/>
      <c r="J198" s="41"/>
      <c r="K198" s="41"/>
      <c r="L198" s="45"/>
      <c r="M198" s="220"/>
      <c r="N198" s="221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126</v>
      </c>
      <c r="AU198" s="18" t="s">
        <v>79</v>
      </c>
    </row>
    <row r="199" s="2" customFormat="1">
      <c r="A199" s="39"/>
      <c r="B199" s="40"/>
      <c r="C199" s="41"/>
      <c r="D199" s="222" t="s">
        <v>128</v>
      </c>
      <c r="E199" s="41"/>
      <c r="F199" s="223" t="s">
        <v>331</v>
      </c>
      <c r="G199" s="41"/>
      <c r="H199" s="41"/>
      <c r="I199" s="219"/>
      <c r="J199" s="41"/>
      <c r="K199" s="41"/>
      <c r="L199" s="45"/>
      <c r="M199" s="220"/>
      <c r="N199" s="221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128</v>
      </c>
      <c r="AU199" s="18" t="s">
        <v>79</v>
      </c>
    </row>
    <row r="200" s="2" customFormat="1" ht="24.15" customHeight="1">
      <c r="A200" s="39"/>
      <c r="B200" s="40"/>
      <c r="C200" s="256" t="s">
        <v>332</v>
      </c>
      <c r="D200" s="256" t="s">
        <v>177</v>
      </c>
      <c r="E200" s="257" t="s">
        <v>333</v>
      </c>
      <c r="F200" s="258" t="s">
        <v>334</v>
      </c>
      <c r="G200" s="259" t="s">
        <v>324</v>
      </c>
      <c r="H200" s="260">
        <v>89</v>
      </c>
      <c r="I200" s="261"/>
      <c r="J200" s="260">
        <f>ROUND(I200*H200,2)</f>
        <v>0</v>
      </c>
      <c r="K200" s="258" t="s">
        <v>195</v>
      </c>
      <c r="L200" s="262"/>
      <c r="M200" s="263" t="s">
        <v>18</v>
      </c>
      <c r="N200" s="264" t="s">
        <v>42</v>
      </c>
      <c r="O200" s="85"/>
      <c r="P200" s="213">
        <f>O200*H200</f>
        <v>0</v>
      </c>
      <c r="Q200" s="213">
        <v>0.0253</v>
      </c>
      <c r="R200" s="213">
        <f>Q200*H200</f>
        <v>2.2517</v>
      </c>
      <c r="S200" s="213">
        <v>0</v>
      </c>
      <c r="T200" s="214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5" t="s">
        <v>169</v>
      </c>
      <c r="AT200" s="215" t="s">
        <v>177</v>
      </c>
      <c r="AU200" s="215" t="s">
        <v>79</v>
      </c>
      <c r="AY200" s="18" t="s">
        <v>117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8" t="s">
        <v>76</v>
      </c>
      <c r="BK200" s="216">
        <f>ROUND(I200*H200,2)</f>
        <v>0</v>
      </c>
      <c r="BL200" s="18" t="s">
        <v>124</v>
      </c>
      <c r="BM200" s="215" t="s">
        <v>335</v>
      </c>
    </row>
    <row r="201" s="2" customFormat="1">
      <c r="A201" s="39"/>
      <c r="B201" s="40"/>
      <c r="C201" s="41"/>
      <c r="D201" s="217" t="s">
        <v>126</v>
      </c>
      <c r="E201" s="41"/>
      <c r="F201" s="218" t="s">
        <v>334</v>
      </c>
      <c r="G201" s="41"/>
      <c r="H201" s="41"/>
      <c r="I201" s="219"/>
      <c r="J201" s="41"/>
      <c r="K201" s="41"/>
      <c r="L201" s="45"/>
      <c r="M201" s="220"/>
      <c r="N201" s="221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126</v>
      </c>
      <c r="AU201" s="18" t="s">
        <v>79</v>
      </c>
    </row>
    <row r="202" s="12" customFormat="1" ht="22.8" customHeight="1">
      <c r="A202" s="12"/>
      <c r="B202" s="189"/>
      <c r="C202" s="190"/>
      <c r="D202" s="191" t="s">
        <v>70</v>
      </c>
      <c r="E202" s="203" t="s">
        <v>150</v>
      </c>
      <c r="F202" s="203" t="s">
        <v>336</v>
      </c>
      <c r="G202" s="190"/>
      <c r="H202" s="190"/>
      <c r="I202" s="193"/>
      <c r="J202" s="204">
        <f>BK202</f>
        <v>0</v>
      </c>
      <c r="K202" s="190"/>
      <c r="L202" s="195"/>
      <c r="M202" s="196"/>
      <c r="N202" s="197"/>
      <c r="O202" s="197"/>
      <c r="P202" s="198">
        <f>SUM(P203:P217)</f>
        <v>0</v>
      </c>
      <c r="Q202" s="197"/>
      <c r="R202" s="198">
        <f>SUM(R203:R217)</f>
        <v>66.110279999999989</v>
      </c>
      <c r="S202" s="197"/>
      <c r="T202" s="199">
        <f>SUM(T203:T217)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0" t="s">
        <v>76</v>
      </c>
      <c r="AT202" s="201" t="s">
        <v>70</v>
      </c>
      <c r="AU202" s="201" t="s">
        <v>76</v>
      </c>
      <c r="AY202" s="200" t="s">
        <v>117</v>
      </c>
      <c r="BK202" s="202">
        <f>SUM(BK203:BK217)</f>
        <v>0</v>
      </c>
    </row>
    <row r="203" s="2" customFormat="1" ht="21.75" customHeight="1">
      <c r="A203" s="39"/>
      <c r="B203" s="40"/>
      <c r="C203" s="205" t="s">
        <v>337</v>
      </c>
      <c r="D203" s="205" t="s">
        <v>119</v>
      </c>
      <c r="E203" s="206" t="s">
        <v>338</v>
      </c>
      <c r="F203" s="207" t="s">
        <v>339</v>
      </c>
      <c r="G203" s="208" t="s">
        <v>122</v>
      </c>
      <c r="H203" s="209">
        <v>74</v>
      </c>
      <c r="I203" s="210"/>
      <c r="J203" s="209">
        <f>ROUND(I203*H203,2)</f>
        <v>0</v>
      </c>
      <c r="K203" s="207" t="s">
        <v>123</v>
      </c>
      <c r="L203" s="45"/>
      <c r="M203" s="211" t="s">
        <v>18</v>
      </c>
      <c r="N203" s="212" t="s">
        <v>42</v>
      </c>
      <c r="O203" s="85"/>
      <c r="P203" s="213">
        <f>O203*H203</f>
        <v>0</v>
      </c>
      <c r="Q203" s="213">
        <v>0.34499999999999997</v>
      </c>
      <c r="R203" s="213">
        <f>Q203*H203</f>
        <v>25.529999999999998</v>
      </c>
      <c r="S203" s="213">
        <v>0</v>
      </c>
      <c r="T203" s="214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5" t="s">
        <v>124</v>
      </c>
      <c r="AT203" s="215" t="s">
        <v>119</v>
      </c>
      <c r="AU203" s="215" t="s">
        <v>79</v>
      </c>
      <c r="AY203" s="18" t="s">
        <v>117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8" t="s">
        <v>76</v>
      </c>
      <c r="BK203" s="216">
        <f>ROUND(I203*H203,2)</f>
        <v>0</v>
      </c>
      <c r="BL203" s="18" t="s">
        <v>124</v>
      </c>
      <c r="BM203" s="215" t="s">
        <v>340</v>
      </c>
    </row>
    <row r="204" s="2" customFormat="1">
      <c r="A204" s="39"/>
      <c r="B204" s="40"/>
      <c r="C204" s="41"/>
      <c r="D204" s="217" t="s">
        <v>126</v>
      </c>
      <c r="E204" s="41"/>
      <c r="F204" s="218" t="s">
        <v>341</v>
      </c>
      <c r="G204" s="41"/>
      <c r="H204" s="41"/>
      <c r="I204" s="219"/>
      <c r="J204" s="41"/>
      <c r="K204" s="41"/>
      <c r="L204" s="45"/>
      <c r="M204" s="220"/>
      <c r="N204" s="221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126</v>
      </c>
      <c r="AU204" s="18" t="s">
        <v>79</v>
      </c>
    </row>
    <row r="205" s="2" customFormat="1">
      <c r="A205" s="39"/>
      <c r="B205" s="40"/>
      <c r="C205" s="41"/>
      <c r="D205" s="222" t="s">
        <v>128</v>
      </c>
      <c r="E205" s="41"/>
      <c r="F205" s="223" t="s">
        <v>342</v>
      </c>
      <c r="G205" s="41"/>
      <c r="H205" s="41"/>
      <c r="I205" s="219"/>
      <c r="J205" s="41"/>
      <c r="K205" s="41"/>
      <c r="L205" s="45"/>
      <c r="M205" s="220"/>
      <c r="N205" s="221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128</v>
      </c>
      <c r="AU205" s="18" t="s">
        <v>79</v>
      </c>
    </row>
    <row r="206" s="2" customFormat="1" ht="24.15" customHeight="1">
      <c r="A206" s="39"/>
      <c r="B206" s="40"/>
      <c r="C206" s="205" t="s">
        <v>343</v>
      </c>
      <c r="D206" s="205" t="s">
        <v>119</v>
      </c>
      <c r="E206" s="206" t="s">
        <v>344</v>
      </c>
      <c r="F206" s="207" t="s">
        <v>345</v>
      </c>
      <c r="G206" s="208" t="s">
        <v>122</v>
      </c>
      <c r="H206" s="209">
        <v>80</v>
      </c>
      <c r="I206" s="210"/>
      <c r="J206" s="209">
        <f>ROUND(I206*H206,2)</f>
        <v>0</v>
      </c>
      <c r="K206" s="207" t="s">
        <v>123</v>
      </c>
      <c r="L206" s="45"/>
      <c r="M206" s="211" t="s">
        <v>18</v>
      </c>
      <c r="N206" s="212" t="s">
        <v>42</v>
      </c>
      <c r="O206" s="85"/>
      <c r="P206" s="213">
        <f>O206*H206</f>
        <v>0</v>
      </c>
      <c r="Q206" s="213">
        <v>0.29699999999999999</v>
      </c>
      <c r="R206" s="213">
        <f>Q206*H206</f>
        <v>23.759999999999998</v>
      </c>
      <c r="S206" s="213">
        <v>0</v>
      </c>
      <c r="T206" s="214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5" t="s">
        <v>124</v>
      </c>
      <c r="AT206" s="215" t="s">
        <v>119</v>
      </c>
      <c r="AU206" s="215" t="s">
        <v>79</v>
      </c>
      <c r="AY206" s="18" t="s">
        <v>117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8" t="s">
        <v>76</v>
      </c>
      <c r="BK206" s="216">
        <f>ROUND(I206*H206,2)</f>
        <v>0</v>
      </c>
      <c r="BL206" s="18" t="s">
        <v>124</v>
      </c>
      <c r="BM206" s="215" t="s">
        <v>346</v>
      </c>
    </row>
    <row r="207" s="2" customFormat="1">
      <c r="A207" s="39"/>
      <c r="B207" s="40"/>
      <c r="C207" s="41"/>
      <c r="D207" s="217" t="s">
        <v>126</v>
      </c>
      <c r="E207" s="41"/>
      <c r="F207" s="218" t="s">
        <v>347</v>
      </c>
      <c r="G207" s="41"/>
      <c r="H207" s="41"/>
      <c r="I207" s="219"/>
      <c r="J207" s="41"/>
      <c r="K207" s="41"/>
      <c r="L207" s="45"/>
      <c r="M207" s="220"/>
      <c r="N207" s="221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126</v>
      </c>
      <c r="AU207" s="18" t="s">
        <v>79</v>
      </c>
    </row>
    <row r="208" s="2" customFormat="1">
      <c r="A208" s="39"/>
      <c r="B208" s="40"/>
      <c r="C208" s="41"/>
      <c r="D208" s="222" t="s">
        <v>128</v>
      </c>
      <c r="E208" s="41"/>
      <c r="F208" s="223" t="s">
        <v>348</v>
      </c>
      <c r="G208" s="41"/>
      <c r="H208" s="41"/>
      <c r="I208" s="219"/>
      <c r="J208" s="41"/>
      <c r="K208" s="41"/>
      <c r="L208" s="45"/>
      <c r="M208" s="220"/>
      <c r="N208" s="221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128</v>
      </c>
      <c r="AU208" s="18" t="s">
        <v>79</v>
      </c>
    </row>
    <row r="209" s="2" customFormat="1" ht="24.15" customHeight="1">
      <c r="A209" s="39"/>
      <c r="B209" s="40"/>
      <c r="C209" s="205" t="s">
        <v>349</v>
      </c>
      <c r="D209" s="205" t="s">
        <v>119</v>
      </c>
      <c r="E209" s="206" t="s">
        <v>350</v>
      </c>
      <c r="F209" s="207" t="s">
        <v>351</v>
      </c>
      <c r="G209" s="208" t="s">
        <v>122</v>
      </c>
      <c r="H209" s="209">
        <v>74</v>
      </c>
      <c r="I209" s="210"/>
      <c r="J209" s="209">
        <f>ROUND(I209*H209,2)</f>
        <v>0</v>
      </c>
      <c r="K209" s="207" t="s">
        <v>123</v>
      </c>
      <c r="L209" s="45"/>
      <c r="M209" s="211" t="s">
        <v>18</v>
      </c>
      <c r="N209" s="212" t="s">
        <v>42</v>
      </c>
      <c r="O209" s="85"/>
      <c r="P209" s="213">
        <f>O209*H209</f>
        <v>0</v>
      </c>
      <c r="Q209" s="213">
        <v>0.089219999999999994</v>
      </c>
      <c r="R209" s="213">
        <f>Q209*H209</f>
        <v>6.6022799999999995</v>
      </c>
      <c r="S209" s="213">
        <v>0</v>
      </c>
      <c r="T209" s="214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5" t="s">
        <v>124</v>
      </c>
      <c r="AT209" s="215" t="s">
        <v>119</v>
      </c>
      <c r="AU209" s="215" t="s">
        <v>79</v>
      </c>
      <c r="AY209" s="18" t="s">
        <v>117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8" t="s">
        <v>76</v>
      </c>
      <c r="BK209" s="216">
        <f>ROUND(I209*H209,2)</f>
        <v>0</v>
      </c>
      <c r="BL209" s="18" t="s">
        <v>124</v>
      </c>
      <c r="BM209" s="215" t="s">
        <v>352</v>
      </c>
    </row>
    <row r="210" s="2" customFormat="1">
      <c r="A210" s="39"/>
      <c r="B210" s="40"/>
      <c r="C210" s="41"/>
      <c r="D210" s="217" t="s">
        <v>126</v>
      </c>
      <c r="E210" s="41"/>
      <c r="F210" s="218" t="s">
        <v>353</v>
      </c>
      <c r="G210" s="41"/>
      <c r="H210" s="41"/>
      <c r="I210" s="219"/>
      <c r="J210" s="41"/>
      <c r="K210" s="41"/>
      <c r="L210" s="45"/>
      <c r="M210" s="220"/>
      <c r="N210" s="221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126</v>
      </c>
      <c r="AU210" s="18" t="s">
        <v>79</v>
      </c>
    </row>
    <row r="211" s="2" customFormat="1">
      <c r="A211" s="39"/>
      <c r="B211" s="40"/>
      <c r="C211" s="41"/>
      <c r="D211" s="222" t="s">
        <v>128</v>
      </c>
      <c r="E211" s="41"/>
      <c r="F211" s="223" t="s">
        <v>354</v>
      </c>
      <c r="G211" s="41"/>
      <c r="H211" s="41"/>
      <c r="I211" s="219"/>
      <c r="J211" s="41"/>
      <c r="K211" s="41"/>
      <c r="L211" s="45"/>
      <c r="M211" s="220"/>
      <c r="N211" s="221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128</v>
      </c>
      <c r="AU211" s="18" t="s">
        <v>79</v>
      </c>
    </row>
    <row r="212" s="2" customFormat="1" ht="16.5" customHeight="1">
      <c r="A212" s="39"/>
      <c r="B212" s="40"/>
      <c r="C212" s="256" t="s">
        <v>355</v>
      </c>
      <c r="D212" s="256" t="s">
        <v>177</v>
      </c>
      <c r="E212" s="257" t="s">
        <v>356</v>
      </c>
      <c r="F212" s="258" t="s">
        <v>357</v>
      </c>
      <c r="G212" s="259" t="s">
        <v>122</v>
      </c>
      <c r="H212" s="260">
        <v>57</v>
      </c>
      <c r="I212" s="261"/>
      <c r="J212" s="260">
        <f>ROUND(I212*H212,2)</f>
        <v>0</v>
      </c>
      <c r="K212" s="258" t="s">
        <v>195</v>
      </c>
      <c r="L212" s="262"/>
      <c r="M212" s="263" t="s">
        <v>18</v>
      </c>
      <c r="N212" s="264" t="s">
        <v>42</v>
      </c>
      <c r="O212" s="85"/>
      <c r="P212" s="213">
        <f>O212*H212</f>
        <v>0</v>
      </c>
      <c r="Q212" s="213">
        <v>0.13100000000000001</v>
      </c>
      <c r="R212" s="213">
        <f>Q212*H212</f>
        <v>7.4670000000000005</v>
      </c>
      <c r="S212" s="213">
        <v>0</v>
      </c>
      <c r="T212" s="214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5" t="s">
        <v>169</v>
      </c>
      <c r="AT212" s="215" t="s">
        <v>177</v>
      </c>
      <c r="AU212" s="215" t="s">
        <v>79</v>
      </c>
      <c r="AY212" s="18" t="s">
        <v>117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8" t="s">
        <v>76</v>
      </c>
      <c r="BK212" s="216">
        <f>ROUND(I212*H212,2)</f>
        <v>0</v>
      </c>
      <c r="BL212" s="18" t="s">
        <v>124</v>
      </c>
      <c r="BM212" s="215" t="s">
        <v>358</v>
      </c>
    </row>
    <row r="213" s="2" customFormat="1">
      <c r="A213" s="39"/>
      <c r="B213" s="40"/>
      <c r="C213" s="41"/>
      <c r="D213" s="217" t="s">
        <v>126</v>
      </c>
      <c r="E213" s="41"/>
      <c r="F213" s="218" t="s">
        <v>357</v>
      </c>
      <c r="G213" s="41"/>
      <c r="H213" s="41"/>
      <c r="I213" s="219"/>
      <c r="J213" s="41"/>
      <c r="K213" s="41"/>
      <c r="L213" s="45"/>
      <c r="M213" s="220"/>
      <c r="N213" s="221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126</v>
      </c>
      <c r="AU213" s="18" t="s">
        <v>79</v>
      </c>
    </row>
    <row r="214" s="2" customFormat="1" ht="16.5" customHeight="1">
      <c r="A214" s="39"/>
      <c r="B214" s="40"/>
      <c r="C214" s="256" t="s">
        <v>359</v>
      </c>
      <c r="D214" s="256" t="s">
        <v>177</v>
      </c>
      <c r="E214" s="257" t="s">
        <v>360</v>
      </c>
      <c r="F214" s="258" t="s">
        <v>361</v>
      </c>
      <c r="G214" s="259" t="s">
        <v>122</v>
      </c>
      <c r="H214" s="260">
        <v>12</v>
      </c>
      <c r="I214" s="261"/>
      <c r="J214" s="260">
        <f>ROUND(I214*H214,2)</f>
        <v>0</v>
      </c>
      <c r="K214" s="258" t="s">
        <v>195</v>
      </c>
      <c r="L214" s="262"/>
      <c r="M214" s="263" t="s">
        <v>18</v>
      </c>
      <c r="N214" s="264" t="s">
        <v>42</v>
      </c>
      <c r="O214" s="85"/>
      <c r="P214" s="213">
        <f>O214*H214</f>
        <v>0</v>
      </c>
      <c r="Q214" s="213">
        <v>0.13100000000000001</v>
      </c>
      <c r="R214" s="213">
        <f>Q214*H214</f>
        <v>1.5720000000000001</v>
      </c>
      <c r="S214" s="213">
        <v>0</v>
      </c>
      <c r="T214" s="214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5" t="s">
        <v>169</v>
      </c>
      <c r="AT214" s="215" t="s">
        <v>177</v>
      </c>
      <c r="AU214" s="215" t="s">
        <v>79</v>
      </c>
      <c r="AY214" s="18" t="s">
        <v>117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8" t="s">
        <v>76</v>
      </c>
      <c r="BK214" s="216">
        <f>ROUND(I214*H214,2)</f>
        <v>0</v>
      </c>
      <c r="BL214" s="18" t="s">
        <v>124</v>
      </c>
      <c r="BM214" s="215" t="s">
        <v>362</v>
      </c>
    </row>
    <row r="215" s="2" customFormat="1">
      <c r="A215" s="39"/>
      <c r="B215" s="40"/>
      <c r="C215" s="41"/>
      <c r="D215" s="217" t="s">
        <v>126</v>
      </c>
      <c r="E215" s="41"/>
      <c r="F215" s="218" t="s">
        <v>361</v>
      </c>
      <c r="G215" s="41"/>
      <c r="H215" s="41"/>
      <c r="I215" s="219"/>
      <c r="J215" s="41"/>
      <c r="K215" s="41"/>
      <c r="L215" s="45"/>
      <c r="M215" s="220"/>
      <c r="N215" s="221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126</v>
      </c>
      <c r="AU215" s="18" t="s">
        <v>79</v>
      </c>
    </row>
    <row r="216" s="2" customFormat="1" ht="16.5" customHeight="1">
      <c r="A216" s="39"/>
      <c r="B216" s="40"/>
      <c r="C216" s="256" t="s">
        <v>363</v>
      </c>
      <c r="D216" s="256" t="s">
        <v>177</v>
      </c>
      <c r="E216" s="257" t="s">
        <v>364</v>
      </c>
      <c r="F216" s="258" t="s">
        <v>365</v>
      </c>
      <c r="G216" s="259" t="s">
        <v>122</v>
      </c>
      <c r="H216" s="260">
        <v>9</v>
      </c>
      <c r="I216" s="261"/>
      <c r="J216" s="260">
        <f>ROUND(I216*H216,2)</f>
        <v>0</v>
      </c>
      <c r="K216" s="258" t="s">
        <v>195</v>
      </c>
      <c r="L216" s="262"/>
      <c r="M216" s="263" t="s">
        <v>18</v>
      </c>
      <c r="N216" s="264" t="s">
        <v>42</v>
      </c>
      <c r="O216" s="85"/>
      <c r="P216" s="213">
        <f>O216*H216</f>
        <v>0</v>
      </c>
      <c r="Q216" s="213">
        <v>0.13100000000000001</v>
      </c>
      <c r="R216" s="213">
        <f>Q216*H216</f>
        <v>1.1790000000000001</v>
      </c>
      <c r="S216" s="213">
        <v>0</v>
      </c>
      <c r="T216" s="214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5" t="s">
        <v>169</v>
      </c>
      <c r="AT216" s="215" t="s">
        <v>177</v>
      </c>
      <c r="AU216" s="215" t="s">
        <v>79</v>
      </c>
      <c r="AY216" s="18" t="s">
        <v>117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8" t="s">
        <v>76</v>
      </c>
      <c r="BK216" s="216">
        <f>ROUND(I216*H216,2)</f>
        <v>0</v>
      </c>
      <c r="BL216" s="18" t="s">
        <v>124</v>
      </c>
      <c r="BM216" s="215" t="s">
        <v>366</v>
      </c>
    </row>
    <row r="217" s="2" customFormat="1">
      <c r="A217" s="39"/>
      <c r="B217" s="40"/>
      <c r="C217" s="41"/>
      <c r="D217" s="217" t="s">
        <v>126</v>
      </c>
      <c r="E217" s="41"/>
      <c r="F217" s="218" t="s">
        <v>365</v>
      </c>
      <c r="G217" s="41"/>
      <c r="H217" s="41"/>
      <c r="I217" s="219"/>
      <c r="J217" s="41"/>
      <c r="K217" s="41"/>
      <c r="L217" s="45"/>
      <c r="M217" s="220"/>
      <c r="N217" s="221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126</v>
      </c>
      <c r="AU217" s="18" t="s">
        <v>79</v>
      </c>
    </row>
    <row r="218" s="12" customFormat="1" ht="22.8" customHeight="1">
      <c r="A218" s="12"/>
      <c r="B218" s="189"/>
      <c r="C218" s="190"/>
      <c r="D218" s="191" t="s">
        <v>70</v>
      </c>
      <c r="E218" s="203" t="s">
        <v>157</v>
      </c>
      <c r="F218" s="203" t="s">
        <v>367</v>
      </c>
      <c r="G218" s="190"/>
      <c r="H218" s="190"/>
      <c r="I218" s="193"/>
      <c r="J218" s="204">
        <f>BK218</f>
        <v>0</v>
      </c>
      <c r="K218" s="190"/>
      <c r="L218" s="195"/>
      <c r="M218" s="196"/>
      <c r="N218" s="197"/>
      <c r="O218" s="197"/>
      <c r="P218" s="198">
        <f>SUM(P219:P223)</f>
        <v>0</v>
      </c>
      <c r="Q218" s="197"/>
      <c r="R218" s="198">
        <f>SUM(R219:R223)</f>
        <v>0.0015674999999999999</v>
      </c>
      <c r="S218" s="197"/>
      <c r="T218" s="199">
        <f>SUM(T219:T223)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0" t="s">
        <v>76</v>
      </c>
      <c r="AT218" s="201" t="s">
        <v>70</v>
      </c>
      <c r="AU218" s="201" t="s">
        <v>76</v>
      </c>
      <c r="AY218" s="200" t="s">
        <v>117</v>
      </c>
      <c r="BK218" s="202">
        <f>SUM(BK219:BK223)</f>
        <v>0</v>
      </c>
    </row>
    <row r="219" s="2" customFormat="1" ht="24.15" customHeight="1">
      <c r="A219" s="39"/>
      <c r="B219" s="40"/>
      <c r="C219" s="205" t="s">
        <v>368</v>
      </c>
      <c r="D219" s="205" t="s">
        <v>119</v>
      </c>
      <c r="E219" s="206" t="s">
        <v>369</v>
      </c>
      <c r="F219" s="207" t="s">
        <v>370</v>
      </c>
      <c r="G219" s="208" t="s">
        <v>172</v>
      </c>
      <c r="H219" s="209">
        <v>4.75</v>
      </c>
      <c r="I219" s="210"/>
      <c r="J219" s="209">
        <f>ROUND(I219*H219,2)</f>
        <v>0</v>
      </c>
      <c r="K219" s="207" t="s">
        <v>123</v>
      </c>
      <c r="L219" s="45"/>
      <c r="M219" s="211" t="s">
        <v>18</v>
      </c>
      <c r="N219" s="212" t="s">
        <v>42</v>
      </c>
      <c r="O219" s="85"/>
      <c r="P219" s="213">
        <f>O219*H219</f>
        <v>0</v>
      </c>
      <c r="Q219" s="213">
        <v>0.00033</v>
      </c>
      <c r="R219" s="213">
        <f>Q219*H219</f>
        <v>0.0015674999999999999</v>
      </c>
      <c r="S219" s="213">
        <v>0</v>
      </c>
      <c r="T219" s="214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5" t="s">
        <v>124</v>
      </c>
      <c r="AT219" s="215" t="s">
        <v>119</v>
      </c>
      <c r="AU219" s="215" t="s">
        <v>79</v>
      </c>
      <c r="AY219" s="18" t="s">
        <v>117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8" t="s">
        <v>76</v>
      </c>
      <c r="BK219" s="216">
        <f>ROUND(I219*H219,2)</f>
        <v>0</v>
      </c>
      <c r="BL219" s="18" t="s">
        <v>124</v>
      </c>
      <c r="BM219" s="215" t="s">
        <v>371</v>
      </c>
    </row>
    <row r="220" s="2" customFormat="1">
      <c r="A220" s="39"/>
      <c r="B220" s="40"/>
      <c r="C220" s="41"/>
      <c r="D220" s="217" t="s">
        <v>126</v>
      </c>
      <c r="E220" s="41"/>
      <c r="F220" s="218" t="s">
        <v>372</v>
      </c>
      <c r="G220" s="41"/>
      <c r="H220" s="41"/>
      <c r="I220" s="219"/>
      <c r="J220" s="41"/>
      <c r="K220" s="41"/>
      <c r="L220" s="45"/>
      <c r="M220" s="220"/>
      <c r="N220" s="221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126</v>
      </c>
      <c r="AU220" s="18" t="s">
        <v>79</v>
      </c>
    </row>
    <row r="221" s="2" customFormat="1">
      <c r="A221" s="39"/>
      <c r="B221" s="40"/>
      <c r="C221" s="41"/>
      <c r="D221" s="222" t="s">
        <v>128</v>
      </c>
      <c r="E221" s="41"/>
      <c r="F221" s="223" t="s">
        <v>373</v>
      </c>
      <c r="G221" s="41"/>
      <c r="H221" s="41"/>
      <c r="I221" s="219"/>
      <c r="J221" s="41"/>
      <c r="K221" s="41"/>
      <c r="L221" s="45"/>
      <c r="M221" s="220"/>
      <c r="N221" s="221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128</v>
      </c>
      <c r="AU221" s="18" t="s">
        <v>79</v>
      </c>
    </row>
    <row r="222" s="2" customFormat="1" ht="24.15" customHeight="1">
      <c r="A222" s="39"/>
      <c r="B222" s="40"/>
      <c r="C222" s="205" t="s">
        <v>374</v>
      </c>
      <c r="D222" s="205" t="s">
        <v>119</v>
      </c>
      <c r="E222" s="206" t="s">
        <v>375</v>
      </c>
      <c r="F222" s="207" t="s">
        <v>376</v>
      </c>
      <c r="G222" s="208" t="s">
        <v>122</v>
      </c>
      <c r="H222" s="209">
        <v>74</v>
      </c>
      <c r="I222" s="210"/>
      <c r="J222" s="209">
        <f>ROUND(I222*H222,2)</f>
        <v>0</v>
      </c>
      <c r="K222" s="207" t="s">
        <v>195</v>
      </c>
      <c r="L222" s="45"/>
      <c r="M222" s="211" t="s">
        <v>18</v>
      </c>
      <c r="N222" s="212" t="s">
        <v>42</v>
      </c>
      <c r="O222" s="85"/>
      <c r="P222" s="213">
        <f>O222*H222</f>
        <v>0</v>
      </c>
      <c r="Q222" s="213">
        <v>0</v>
      </c>
      <c r="R222" s="213">
        <f>Q222*H222</f>
        <v>0</v>
      </c>
      <c r="S222" s="213">
        <v>0</v>
      </c>
      <c r="T222" s="214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5" t="s">
        <v>124</v>
      </c>
      <c r="AT222" s="215" t="s">
        <v>119</v>
      </c>
      <c r="AU222" s="215" t="s">
        <v>79</v>
      </c>
      <c r="AY222" s="18" t="s">
        <v>117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8" t="s">
        <v>76</v>
      </c>
      <c r="BK222" s="216">
        <f>ROUND(I222*H222,2)</f>
        <v>0</v>
      </c>
      <c r="BL222" s="18" t="s">
        <v>124</v>
      </c>
      <c r="BM222" s="215" t="s">
        <v>377</v>
      </c>
    </row>
    <row r="223" s="2" customFormat="1">
      <c r="A223" s="39"/>
      <c r="B223" s="40"/>
      <c r="C223" s="41"/>
      <c r="D223" s="217" t="s">
        <v>126</v>
      </c>
      <c r="E223" s="41"/>
      <c r="F223" s="218" t="s">
        <v>378</v>
      </c>
      <c r="G223" s="41"/>
      <c r="H223" s="41"/>
      <c r="I223" s="219"/>
      <c r="J223" s="41"/>
      <c r="K223" s="41"/>
      <c r="L223" s="45"/>
      <c r="M223" s="220"/>
      <c r="N223" s="221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126</v>
      </c>
      <c r="AU223" s="18" t="s">
        <v>79</v>
      </c>
    </row>
    <row r="224" s="12" customFormat="1" ht="22.8" customHeight="1">
      <c r="A224" s="12"/>
      <c r="B224" s="189"/>
      <c r="C224" s="190"/>
      <c r="D224" s="191" t="s">
        <v>70</v>
      </c>
      <c r="E224" s="203" t="s">
        <v>176</v>
      </c>
      <c r="F224" s="203" t="s">
        <v>379</v>
      </c>
      <c r="G224" s="190"/>
      <c r="H224" s="190"/>
      <c r="I224" s="193"/>
      <c r="J224" s="204">
        <f>BK224</f>
        <v>0</v>
      </c>
      <c r="K224" s="190"/>
      <c r="L224" s="195"/>
      <c r="M224" s="196"/>
      <c r="N224" s="197"/>
      <c r="O224" s="197"/>
      <c r="P224" s="198">
        <f>SUM(P225:P273)</f>
        <v>0</v>
      </c>
      <c r="Q224" s="197"/>
      <c r="R224" s="198">
        <f>SUM(R225:R273)</f>
        <v>14.378757500000003</v>
      </c>
      <c r="S224" s="197"/>
      <c r="T224" s="199">
        <f>SUM(T225:T273)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0" t="s">
        <v>76</v>
      </c>
      <c r="AT224" s="201" t="s">
        <v>70</v>
      </c>
      <c r="AU224" s="201" t="s">
        <v>76</v>
      </c>
      <c r="AY224" s="200" t="s">
        <v>117</v>
      </c>
      <c r="BK224" s="202">
        <f>SUM(BK225:BK273)</f>
        <v>0</v>
      </c>
    </row>
    <row r="225" s="2" customFormat="1" ht="24.15" customHeight="1">
      <c r="A225" s="39"/>
      <c r="B225" s="40"/>
      <c r="C225" s="205" t="s">
        <v>380</v>
      </c>
      <c r="D225" s="205" t="s">
        <v>119</v>
      </c>
      <c r="E225" s="206" t="s">
        <v>381</v>
      </c>
      <c r="F225" s="207" t="s">
        <v>382</v>
      </c>
      <c r="G225" s="208" t="s">
        <v>324</v>
      </c>
      <c r="H225" s="209">
        <v>2</v>
      </c>
      <c r="I225" s="210"/>
      <c r="J225" s="209">
        <f>ROUND(I225*H225,2)</f>
        <v>0</v>
      </c>
      <c r="K225" s="207" t="s">
        <v>123</v>
      </c>
      <c r="L225" s="45"/>
      <c r="M225" s="211" t="s">
        <v>18</v>
      </c>
      <c r="N225" s="212" t="s">
        <v>42</v>
      </c>
      <c r="O225" s="85"/>
      <c r="P225" s="213">
        <f>O225*H225</f>
        <v>0</v>
      </c>
      <c r="Q225" s="213">
        <v>0.00069999999999999999</v>
      </c>
      <c r="R225" s="213">
        <f>Q225*H225</f>
        <v>0.0014</v>
      </c>
      <c r="S225" s="213">
        <v>0</v>
      </c>
      <c r="T225" s="214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5" t="s">
        <v>124</v>
      </c>
      <c r="AT225" s="215" t="s">
        <v>119</v>
      </c>
      <c r="AU225" s="215" t="s">
        <v>79</v>
      </c>
      <c r="AY225" s="18" t="s">
        <v>117</v>
      </c>
      <c r="BE225" s="216">
        <f>IF(N225="základní",J225,0)</f>
        <v>0</v>
      </c>
      <c r="BF225" s="216">
        <f>IF(N225="snížená",J225,0)</f>
        <v>0</v>
      </c>
      <c r="BG225" s="216">
        <f>IF(N225="zákl. přenesená",J225,0)</f>
        <v>0</v>
      </c>
      <c r="BH225" s="216">
        <f>IF(N225="sníž. přenesená",J225,0)</f>
        <v>0</v>
      </c>
      <c r="BI225" s="216">
        <f>IF(N225="nulová",J225,0)</f>
        <v>0</v>
      </c>
      <c r="BJ225" s="18" t="s">
        <v>76</v>
      </c>
      <c r="BK225" s="216">
        <f>ROUND(I225*H225,2)</f>
        <v>0</v>
      </c>
      <c r="BL225" s="18" t="s">
        <v>124</v>
      </c>
      <c r="BM225" s="215" t="s">
        <v>383</v>
      </c>
    </row>
    <row r="226" s="2" customFormat="1">
      <c r="A226" s="39"/>
      <c r="B226" s="40"/>
      <c r="C226" s="41"/>
      <c r="D226" s="217" t="s">
        <v>126</v>
      </c>
      <c r="E226" s="41"/>
      <c r="F226" s="218" t="s">
        <v>384</v>
      </c>
      <c r="G226" s="41"/>
      <c r="H226" s="41"/>
      <c r="I226" s="219"/>
      <c r="J226" s="41"/>
      <c r="K226" s="41"/>
      <c r="L226" s="45"/>
      <c r="M226" s="220"/>
      <c r="N226" s="221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126</v>
      </c>
      <c r="AU226" s="18" t="s">
        <v>79</v>
      </c>
    </row>
    <row r="227" s="2" customFormat="1">
      <c r="A227" s="39"/>
      <c r="B227" s="40"/>
      <c r="C227" s="41"/>
      <c r="D227" s="222" t="s">
        <v>128</v>
      </c>
      <c r="E227" s="41"/>
      <c r="F227" s="223" t="s">
        <v>385</v>
      </c>
      <c r="G227" s="41"/>
      <c r="H227" s="41"/>
      <c r="I227" s="219"/>
      <c r="J227" s="41"/>
      <c r="K227" s="41"/>
      <c r="L227" s="45"/>
      <c r="M227" s="220"/>
      <c r="N227" s="221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128</v>
      </c>
      <c r="AU227" s="18" t="s">
        <v>79</v>
      </c>
    </row>
    <row r="228" s="2" customFormat="1" ht="16.5" customHeight="1">
      <c r="A228" s="39"/>
      <c r="B228" s="40"/>
      <c r="C228" s="256" t="s">
        <v>386</v>
      </c>
      <c r="D228" s="256" t="s">
        <v>177</v>
      </c>
      <c r="E228" s="257" t="s">
        <v>387</v>
      </c>
      <c r="F228" s="258" t="s">
        <v>388</v>
      </c>
      <c r="G228" s="259" t="s">
        <v>324</v>
      </c>
      <c r="H228" s="260">
        <v>2</v>
      </c>
      <c r="I228" s="261"/>
      <c r="J228" s="260">
        <f>ROUND(I228*H228,2)</f>
        <v>0</v>
      </c>
      <c r="K228" s="258" t="s">
        <v>123</v>
      </c>
      <c r="L228" s="262"/>
      <c r="M228" s="263" t="s">
        <v>18</v>
      </c>
      <c r="N228" s="264" t="s">
        <v>42</v>
      </c>
      <c r="O228" s="85"/>
      <c r="P228" s="213">
        <f>O228*H228</f>
        <v>0</v>
      </c>
      <c r="Q228" s="213">
        <v>0.0012999999999999999</v>
      </c>
      <c r="R228" s="213">
        <f>Q228*H228</f>
        <v>0.0025999999999999999</v>
      </c>
      <c r="S228" s="213">
        <v>0</v>
      </c>
      <c r="T228" s="214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5" t="s">
        <v>169</v>
      </c>
      <c r="AT228" s="215" t="s">
        <v>177</v>
      </c>
      <c r="AU228" s="215" t="s">
        <v>79</v>
      </c>
      <c r="AY228" s="18" t="s">
        <v>117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8" t="s">
        <v>76</v>
      </c>
      <c r="BK228" s="216">
        <f>ROUND(I228*H228,2)</f>
        <v>0</v>
      </c>
      <c r="BL228" s="18" t="s">
        <v>124</v>
      </c>
      <c r="BM228" s="215" t="s">
        <v>389</v>
      </c>
    </row>
    <row r="229" s="2" customFormat="1">
      <c r="A229" s="39"/>
      <c r="B229" s="40"/>
      <c r="C229" s="41"/>
      <c r="D229" s="217" t="s">
        <v>126</v>
      </c>
      <c r="E229" s="41"/>
      <c r="F229" s="218" t="s">
        <v>388</v>
      </c>
      <c r="G229" s="41"/>
      <c r="H229" s="41"/>
      <c r="I229" s="219"/>
      <c r="J229" s="41"/>
      <c r="K229" s="41"/>
      <c r="L229" s="45"/>
      <c r="M229" s="220"/>
      <c r="N229" s="221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126</v>
      </c>
      <c r="AU229" s="18" t="s">
        <v>79</v>
      </c>
    </row>
    <row r="230" s="2" customFormat="1" ht="24.15" customHeight="1">
      <c r="A230" s="39"/>
      <c r="B230" s="40"/>
      <c r="C230" s="205" t="s">
        <v>390</v>
      </c>
      <c r="D230" s="205" t="s">
        <v>119</v>
      </c>
      <c r="E230" s="206" t="s">
        <v>391</v>
      </c>
      <c r="F230" s="207" t="s">
        <v>392</v>
      </c>
      <c r="G230" s="208" t="s">
        <v>324</v>
      </c>
      <c r="H230" s="209">
        <v>2</v>
      </c>
      <c r="I230" s="210"/>
      <c r="J230" s="209">
        <f>ROUND(I230*H230,2)</f>
        <v>0</v>
      </c>
      <c r="K230" s="207" t="s">
        <v>123</v>
      </c>
      <c r="L230" s="45"/>
      <c r="M230" s="211" t="s">
        <v>18</v>
      </c>
      <c r="N230" s="212" t="s">
        <v>42</v>
      </c>
      <c r="O230" s="85"/>
      <c r="P230" s="213">
        <f>O230*H230</f>
        <v>0</v>
      </c>
      <c r="Q230" s="213">
        <v>0.10940999999999999</v>
      </c>
      <c r="R230" s="213">
        <f>Q230*H230</f>
        <v>0.21881999999999999</v>
      </c>
      <c r="S230" s="213">
        <v>0</v>
      </c>
      <c r="T230" s="214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5" t="s">
        <v>124</v>
      </c>
      <c r="AT230" s="215" t="s">
        <v>119</v>
      </c>
      <c r="AU230" s="215" t="s">
        <v>79</v>
      </c>
      <c r="AY230" s="18" t="s">
        <v>117</v>
      </c>
      <c r="BE230" s="216">
        <f>IF(N230="základní",J230,0)</f>
        <v>0</v>
      </c>
      <c r="BF230" s="216">
        <f>IF(N230="snížená",J230,0)</f>
        <v>0</v>
      </c>
      <c r="BG230" s="216">
        <f>IF(N230="zákl. přenesená",J230,0)</f>
        <v>0</v>
      </c>
      <c r="BH230" s="216">
        <f>IF(N230="sníž. přenesená",J230,0)</f>
        <v>0</v>
      </c>
      <c r="BI230" s="216">
        <f>IF(N230="nulová",J230,0)</f>
        <v>0</v>
      </c>
      <c r="BJ230" s="18" t="s">
        <v>76</v>
      </c>
      <c r="BK230" s="216">
        <f>ROUND(I230*H230,2)</f>
        <v>0</v>
      </c>
      <c r="BL230" s="18" t="s">
        <v>124</v>
      </c>
      <c r="BM230" s="215" t="s">
        <v>393</v>
      </c>
    </row>
    <row r="231" s="2" customFormat="1">
      <c r="A231" s="39"/>
      <c r="B231" s="40"/>
      <c r="C231" s="41"/>
      <c r="D231" s="217" t="s">
        <v>126</v>
      </c>
      <c r="E231" s="41"/>
      <c r="F231" s="218" t="s">
        <v>394</v>
      </c>
      <c r="G231" s="41"/>
      <c r="H231" s="41"/>
      <c r="I231" s="219"/>
      <c r="J231" s="41"/>
      <c r="K231" s="41"/>
      <c r="L231" s="45"/>
      <c r="M231" s="220"/>
      <c r="N231" s="221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126</v>
      </c>
      <c r="AU231" s="18" t="s">
        <v>79</v>
      </c>
    </row>
    <row r="232" s="2" customFormat="1">
      <c r="A232" s="39"/>
      <c r="B232" s="40"/>
      <c r="C232" s="41"/>
      <c r="D232" s="222" t="s">
        <v>128</v>
      </c>
      <c r="E232" s="41"/>
      <c r="F232" s="223" t="s">
        <v>395</v>
      </c>
      <c r="G232" s="41"/>
      <c r="H232" s="41"/>
      <c r="I232" s="219"/>
      <c r="J232" s="41"/>
      <c r="K232" s="41"/>
      <c r="L232" s="45"/>
      <c r="M232" s="220"/>
      <c r="N232" s="221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128</v>
      </c>
      <c r="AU232" s="18" t="s">
        <v>79</v>
      </c>
    </row>
    <row r="233" s="2" customFormat="1" ht="21.75" customHeight="1">
      <c r="A233" s="39"/>
      <c r="B233" s="40"/>
      <c r="C233" s="256" t="s">
        <v>396</v>
      </c>
      <c r="D233" s="256" t="s">
        <v>177</v>
      </c>
      <c r="E233" s="257" t="s">
        <v>397</v>
      </c>
      <c r="F233" s="258" t="s">
        <v>398</v>
      </c>
      <c r="G233" s="259" t="s">
        <v>324</v>
      </c>
      <c r="H233" s="260">
        <v>2</v>
      </c>
      <c r="I233" s="261"/>
      <c r="J233" s="260">
        <f>ROUND(I233*H233,2)</f>
        <v>0</v>
      </c>
      <c r="K233" s="258" t="s">
        <v>123</v>
      </c>
      <c r="L233" s="262"/>
      <c r="M233" s="263" t="s">
        <v>18</v>
      </c>
      <c r="N233" s="264" t="s">
        <v>42</v>
      </c>
      <c r="O233" s="85"/>
      <c r="P233" s="213">
        <f>O233*H233</f>
        <v>0</v>
      </c>
      <c r="Q233" s="213">
        <v>0.0064999999999999997</v>
      </c>
      <c r="R233" s="213">
        <f>Q233*H233</f>
        <v>0.012999999999999999</v>
      </c>
      <c r="S233" s="213">
        <v>0</v>
      </c>
      <c r="T233" s="214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15" t="s">
        <v>169</v>
      </c>
      <c r="AT233" s="215" t="s">
        <v>177</v>
      </c>
      <c r="AU233" s="215" t="s">
        <v>79</v>
      </c>
      <c r="AY233" s="18" t="s">
        <v>117</v>
      </c>
      <c r="BE233" s="216">
        <f>IF(N233="základní",J233,0)</f>
        <v>0</v>
      </c>
      <c r="BF233" s="216">
        <f>IF(N233="snížená",J233,0)</f>
        <v>0</v>
      </c>
      <c r="BG233" s="216">
        <f>IF(N233="zákl. přenesená",J233,0)</f>
        <v>0</v>
      </c>
      <c r="BH233" s="216">
        <f>IF(N233="sníž. přenesená",J233,0)</f>
        <v>0</v>
      </c>
      <c r="BI233" s="216">
        <f>IF(N233="nulová",J233,0)</f>
        <v>0</v>
      </c>
      <c r="BJ233" s="18" t="s">
        <v>76</v>
      </c>
      <c r="BK233" s="216">
        <f>ROUND(I233*H233,2)</f>
        <v>0</v>
      </c>
      <c r="BL233" s="18" t="s">
        <v>124</v>
      </c>
      <c r="BM233" s="215" t="s">
        <v>399</v>
      </c>
    </row>
    <row r="234" s="2" customFormat="1">
      <c r="A234" s="39"/>
      <c r="B234" s="40"/>
      <c r="C234" s="41"/>
      <c r="D234" s="217" t="s">
        <v>126</v>
      </c>
      <c r="E234" s="41"/>
      <c r="F234" s="218" t="s">
        <v>398</v>
      </c>
      <c r="G234" s="41"/>
      <c r="H234" s="41"/>
      <c r="I234" s="219"/>
      <c r="J234" s="41"/>
      <c r="K234" s="41"/>
      <c r="L234" s="45"/>
      <c r="M234" s="220"/>
      <c r="N234" s="221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126</v>
      </c>
      <c r="AU234" s="18" t="s">
        <v>79</v>
      </c>
    </row>
    <row r="235" s="2" customFormat="1" ht="24.15" customHeight="1">
      <c r="A235" s="39"/>
      <c r="B235" s="40"/>
      <c r="C235" s="205" t="s">
        <v>400</v>
      </c>
      <c r="D235" s="205" t="s">
        <v>119</v>
      </c>
      <c r="E235" s="206" t="s">
        <v>401</v>
      </c>
      <c r="F235" s="207" t="s">
        <v>402</v>
      </c>
      <c r="G235" s="208" t="s">
        <v>172</v>
      </c>
      <c r="H235" s="209">
        <v>130</v>
      </c>
      <c r="I235" s="210"/>
      <c r="J235" s="209">
        <f>ROUND(I235*H235,2)</f>
        <v>0</v>
      </c>
      <c r="K235" s="207" t="s">
        <v>123</v>
      </c>
      <c r="L235" s="45"/>
      <c r="M235" s="211" t="s">
        <v>18</v>
      </c>
      <c r="N235" s="212" t="s">
        <v>42</v>
      </c>
      <c r="O235" s="85"/>
      <c r="P235" s="213">
        <f>O235*H235</f>
        <v>0</v>
      </c>
      <c r="Q235" s="213">
        <v>0.00012999999999999999</v>
      </c>
      <c r="R235" s="213">
        <f>Q235*H235</f>
        <v>0.016899999999999998</v>
      </c>
      <c r="S235" s="213">
        <v>0</v>
      </c>
      <c r="T235" s="214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5" t="s">
        <v>124</v>
      </c>
      <c r="AT235" s="215" t="s">
        <v>119</v>
      </c>
      <c r="AU235" s="215" t="s">
        <v>79</v>
      </c>
      <c r="AY235" s="18" t="s">
        <v>117</v>
      </c>
      <c r="BE235" s="216">
        <f>IF(N235="základní",J235,0)</f>
        <v>0</v>
      </c>
      <c r="BF235" s="216">
        <f>IF(N235="snížená",J235,0)</f>
        <v>0</v>
      </c>
      <c r="BG235" s="216">
        <f>IF(N235="zákl. přenesená",J235,0)</f>
        <v>0</v>
      </c>
      <c r="BH235" s="216">
        <f>IF(N235="sníž. přenesená",J235,0)</f>
        <v>0</v>
      </c>
      <c r="BI235" s="216">
        <f>IF(N235="nulová",J235,0)</f>
        <v>0</v>
      </c>
      <c r="BJ235" s="18" t="s">
        <v>76</v>
      </c>
      <c r="BK235" s="216">
        <f>ROUND(I235*H235,2)</f>
        <v>0</v>
      </c>
      <c r="BL235" s="18" t="s">
        <v>124</v>
      </c>
      <c r="BM235" s="215" t="s">
        <v>403</v>
      </c>
    </row>
    <row r="236" s="2" customFormat="1">
      <c r="A236" s="39"/>
      <c r="B236" s="40"/>
      <c r="C236" s="41"/>
      <c r="D236" s="217" t="s">
        <v>126</v>
      </c>
      <c r="E236" s="41"/>
      <c r="F236" s="218" t="s">
        <v>404</v>
      </c>
      <c r="G236" s="41"/>
      <c r="H236" s="41"/>
      <c r="I236" s="219"/>
      <c r="J236" s="41"/>
      <c r="K236" s="41"/>
      <c r="L236" s="45"/>
      <c r="M236" s="220"/>
      <c r="N236" s="221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126</v>
      </c>
      <c r="AU236" s="18" t="s">
        <v>79</v>
      </c>
    </row>
    <row r="237" s="2" customFormat="1">
      <c r="A237" s="39"/>
      <c r="B237" s="40"/>
      <c r="C237" s="41"/>
      <c r="D237" s="222" t="s">
        <v>128</v>
      </c>
      <c r="E237" s="41"/>
      <c r="F237" s="223" t="s">
        <v>405</v>
      </c>
      <c r="G237" s="41"/>
      <c r="H237" s="41"/>
      <c r="I237" s="219"/>
      <c r="J237" s="41"/>
      <c r="K237" s="41"/>
      <c r="L237" s="45"/>
      <c r="M237" s="220"/>
      <c r="N237" s="221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128</v>
      </c>
      <c r="AU237" s="18" t="s">
        <v>79</v>
      </c>
    </row>
    <row r="238" s="2" customFormat="1" ht="24.15" customHeight="1">
      <c r="A238" s="39"/>
      <c r="B238" s="40"/>
      <c r="C238" s="205" t="s">
        <v>406</v>
      </c>
      <c r="D238" s="205" t="s">
        <v>119</v>
      </c>
      <c r="E238" s="206" t="s">
        <v>407</v>
      </c>
      <c r="F238" s="207" t="s">
        <v>408</v>
      </c>
      <c r="G238" s="208" t="s">
        <v>172</v>
      </c>
      <c r="H238" s="209">
        <v>29</v>
      </c>
      <c r="I238" s="210"/>
      <c r="J238" s="209">
        <f>ROUND(I238*H238,2)</f>
        <v>0</v>
      </c>
      <c r="K238" s="207" t="s">
        <v>123</v>
      </c>
      <c r="L238" s="45"/>
      <c r="M238" s="211" t="s">
        <v>18</v>
      </c>
      <c r="N238" s="212" t="s">
        <v>42</v>
      </c>
      <c r="O238" s="85"/>
      <c r="P238" s="213">
        <f>O238*H238</f>
        <v>0</v>
      </c>
      <c r="Q238" s="213">
        <v>0.20219000000000001</v>
      </c>
      <c r="R238" s="213">
        <f>Q238*H238</f>
        <v>5.8635100000000007</v>
      </c>
      <c r="S238" s="213">
        <v>0</v>
      </c>
      <c r="T238" s="214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5" t="s">
        <v>124</v>
      </c>
      <c r="AT238" s="215" t="s">
        <v>119</v>
      </c>
      <c r="AU238" s="215" t="s">
        <v>79</v>
      </c>
      <c r="AY238" s="18" t="s">
        <v>117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18" t="s">
        <v>76</v>
      </c>
      <c r="BK238" s="216">
        <f>ROUND(I238*H238,2)</f>
        <v>0</v>
      </c>
      <c r="BL238" s="18" t="s">
        <v>124</v>
      </c>
      <c r="BM238" s="215" t="s">
        <v>409</v>
      </c>
    </row>
    <row r="239" s="2" customFormat="1">
      <c r="A239" s="39"/>
      <c r="B239" s="40"/>
      <c r="C239" s="41"/>
      <c r="D239" s="217" t="s">
        <v>126</v>
      </c>
      <c r="E239" s="41"/>
      <c r="F239" s="218" t="s">
        <v>410</v>
      </c>
      <c r="G239" s="41"/>
      <c r="H239" s="41"/>
      <c r="I239" s="219"/>
      <c r="J239" s="41"/>
      <c r="K239" s="41"/>
      <c r="L239" s="45"/>
      <c r="M239" s="220"/>
      <c r="N239" s="221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126</v>
      </c>
      <c r="AU239" s="18" t="s">
        <v>79</v>
      </c>
    </row>
    <row r="240" s="2" customFormat="1">
      <c r="A240" s="39"/>
      <c r="B240" s="40"/>
      <c r="C240" s="41"/>
      <c r="D240" s="222" t="s">
        <v>128</v>
      </c>
      <c r="E240" s="41"/>
      <c r="F240" s="223" t="s">
        <v>411</v>
      </c>
      <c r="G240" s="41"/>
      <c r="H240" s="41"/>
      <c r="I240" s="219"/>
      <c r="J240" s="41"/>
      <c r="K240" s="41"/>
      <c r="L240" s="45"/>
      <c r="M240" s="220"/>
      <c r="N240" s="221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128</v>
      </c>
      <c r="AU240" s="18" t="s">
        <v>79</v>
      </c>
    </row>
    <row r="241" s="2" customFormat="1" ht="24.15" customHeight="1">
      <c r="A241" s="39"/>
      <c r="B241" s="40"/>
      <c r="C241" s="256" t="s">
        <v>412</v>
      </c>
      <c r="D241" s="256" t="s">
        <v>177</v>
      </c>
      <c r="E241" s="257" t="s">
        <v>413</v>
      </c>
      <c r="F241" s="258" t="s">
        <v>414</v>
      </c>
      <c r="G241" s="259" t="s">
        <v>172</v>
      </c>
      <c r="H241" s="260">
        <v>21</v>
      </c>
      <c r="I241" s="261"/>
      <c r="J241" s="260">
        <f>ROUND(I241*H241,2)</f>
        <v>0</v>
      </c>
      <c r="K241" s="258" t="s">
        <v>195</v>
      </c>
      <c r="L241" s="262"/>
      <c r="M241" s="263" t="s">
        <v>18</v>
      </c>
      <c r="N241" s="264" t="s">
        <v>42</v>
      </c>
      <c r="O241" s="85"/>
      <c r="P241" s="213">
        <f>O241*H241</f>
        <v>0</v>
      </c>
      <c r="Q241" s="213">
        <v>0.066000000000000003</v>
      </c>
      <c r="R241" s="213">
        <f>Q241*H241</f>
        <v>1.3860000000000001</v>
      </c>
      <c r="S241" s="213">
        <v>0</v>
      </c>
      <c r="T241" s="214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5" t="s">
        <v>169</v>
      </c>
      <c r="AT241" s="215" t="s">
        <v>177</v>
      </c>
      <c r="AU241" s="215" t="s">
        <v>79</v>
      </c>
      <c r="AY241" s="18" t="s">
        <v>117</v>
      </c>
      <c r="BE241" s="216">
        <f>IF(N241="základní",J241,0)</f>
        <v>0</v>
      </c>
      <c r="BF241" s="216">
        <f>IF(N241="snížená",J241,0)</f>
        <v>0</v>
      </c>
      <c r="BG241" s="216">
        <f>IF(N241="zákl. přenesená",J241,0)</f>
        <v>0</v>
      </c>
      <c r="BH241" s="216">
        <f>IF(N241="sníž. přenesená",J241,0)</f>
        <v>0</v>
      </c>
      <c r="BI241" s="216">
        <f>IF(N241="nulová",J241,0)</f>
        <v>0</v>
      </c>
      <c r="BJ241" s="18" t="s">
        <v>76</v>
      </c>
      <c r="BK241" s="216">
        <f>ROUND(I241*H241,2)</f>
        <v>0</v>
      </c>
      <c r="BL241" s="18" t="s">
        <v>124</v>
      </c>
      <c r="BM241" s="215" t="s">
        <v>415</v>
      </c>
    </row>
    <row r="242" s="2" customFormat="1">
      <c r="A242" s="39"/>
      <c r="B242" s="40"/>
      <c r="C242" s="41"/>
      <c r="D242" s="217" t="s">
        <v>126</v>
      </c>
      <c r="E242" s="41"/>
      <c r="F242" s="218" t="s">
        <v>416</v>
      </c>
      <c r="G242" s="41"/>
      <c r="H242" s="41"/>
      <c r="I242" s="219"/>
      <c r="J242" s="41"/>
      <c r="K242" s="41"/>
      <c r="L242" s="45"/>
      <c r="M242" s="220"/>
      <c r="N242" s="221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126</v>
      </c>
      <c r="AU242" s="18" t="s">
        <v>79</v>
      </c>
    </row>
    <row r="243" s="2" customFormat="1" ht="24.15" customHeight="1">
      <c r="A243" s="39"/>
      <c r="B243" s="40"/>
      <c r="C243" s="256" t="s">
        <v>417</v>
      </c>
      <c r="D243" s="256" t="s">
        <v>177</v>
      </c>
      <c r="E243" s="257" t="s">
        <v>418</v>
      </c>
      <c r="F243" s="258" t="s">
        <v>419</v>
      </c>
      <c r="G243" s="259" t="s">
        <v>172</v>
      </c>
      <c r="H243" s="260">
        <v>4</v>
      </c>
      <c r="I243" s="261"/>
      <c r="J243" s="260">
        <f>ROUND(I243*H243,2)</f>
        <v>0</v>
      </c>
      <c r="K243" s="258" t="s">
        <v>195</v>
      </c>
      <c r="L243" s="262"/>
      <c r="M243" s="263" t="s">
        <v>18</v>
      </c>
      <c r="N243" s="264" t="s">
        <v>42</v>
      </c>
      <c r="O243" s="85"/>
      <c r="P243" s="213">
        <f>O243*H243</f>
        <v>0</v>
      </c>
      <c r="Q243" s="213">
        <v>0.066000000000000003</v>
      </c>
      <c r="R243" s="213">
        <f>Q243*H243</f>
        <v>0.26400000000000001</v>
      </c>
      <c r="S243" s="213">
        <v>0</v>
      </c>
      <c r="T243" s="214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15" t="s">
        <v>169</v>
      </c>
      <c r="AT243" s="215" t="s">
        <v>177</v>
      </c>
      <c r="AU243" s="215" t="s">
        <v>79</v>
      </c>
      <c r="AY243" s="18" t="s">
        <v>117</v>
      </c>
      <c r="BE243" s="216">
        <f>IF(N243="základní",J243,0)</f>
        <v>0</v>
      </c>
      <c r="BF243" s="216">
        <f>IF(N243="snížená",J243,0)</f>
        <v>0</v>
      </c>
      <c r="BG243" s="216">
        <f>IF(N243="zákl. přenesená",J243,0)</f>
        <v>0</v>
      </c>
      <c r="BH243" s="216">
        <f>IF(N243="sníž. přenesená",J243,0)</f>
        <v>0</v>
      </c>
      <c r="BI243" s="216">
        <f>IF(N243="nulová",J243,0)</f>
        <v>0</v>
      </c>
      <c r="BJ243" s="18" t="s">
        <v>76</v>
      </c>
      <c r="BK243" s="216">
        <f>ROUND(I243*H243,2)</f>
        <v>0</v>
      </c>
      <c r="BL243" s="18" t="s">
        <v>124</v>
      </c>
      <c r="BM243" s="215" t="s">
        <v>420</v>
      </c>
    </row>
    <row r="244" s="2" customFormat="1">
      <c r="A244" s="39"/>
      <c r="B244" s="40"/>
      <c r="C244" s="41"/>
      <c r="D244" s="217" t="s">
        <v>126</v>
      </c>
      <c r="E244" s="41"/>
      <c r="F244" s="218" t="s">
        <v>421</v>
      </c>
      <c r="G244" s="41"/>
      <c r="H244" s="41"/>
      <c r="I244" s="219"/>
      <c r="J244" s="41"/>
      <c r="K244" s="41"/>
      <c r="L244" s="45"/>
      <c r="M244" s="220"/>
      <c r="N244" s="221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126</v>
      </c>
      <c r="AU244" s="18" t="s">
        <v>79</v>
      </c>
    </row>
    <row r="245" s="2" customFormat="1" ht="24.15" customHeight="1">
      <c r="A245" s="39"/>
      <c r="B245" s="40"/>
      <c r="C245" s="256" t="s">
        <v>422</v>
      </c>
      <c r="D245" s="256" t="s">
        <v>177</v>
      </c>
      <c r="E245" s="257" t="s">
        <v>423</v>
      </c>
      <c r="F245" s="258" t="s">
        <v>424</v>
      </c>
      <c r="G245" s="259" t="s">
        <v>172</v>
      </c>
      <c r="H245" s="260">
        <v>4</v>
      </c>
      <c r="I245" s="261"/>
      <c r="J245" s="260">
        <f>ROUND(I245*H245,2)</f>
        <v>0</v>
      </c>
      <c r="K245" s="258" t="s">
        <v>195</v>
      </c>
      <c r="L245" s="262"/>
      <c r="M245" s="263" t="s">
        <v>18</v>
      </c>
      <c r="N245" s="264" t="s">
        <v>42</v>
      </c>
      <c r="O245" s="85"/>
      <c r="P245" s="213">
        <f>O245*H245</f>
        <v>0</v>
      </c>
      <c r="Q245" s="213">
        <v>0.066000000000000003</v>
      </c>
      <c r="R245" s="213">
        <f>Q245*H245</f>
        <v>0.26400000000000001</v>
      </c>
      <c r="S245" s="213">
        <v>0</v>
      </c>
      <c r="T245" s="214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5" t="s">
        <v>169</v>
      </c>
      <c r="AT245" s="215" t="s">
        <v>177</v>
      </c>
      <c r="AU245" s="215" t="s">
        <v>79</v>
      </c>
      <c r="AY245" s="18" t="s">
        <v>117</v>
      </c>
      <c r="BE245" s="216">
        <f>IF(N245="základní",J245,0)</f>
        <v>0</v>
      </c>
      <c r="BF245" s="216">
        <f>IF(N245="snížená",J245,0)</f>
        <v>0</v>
      </c>
      <c r="BG245" s="216">
        <f>IF(N245="zákl. přenesená",J245,0)</f>
        <v>0</v>
      </c>
      <c r="BH245" s="216">
        <f>IF(N245="sníž. přenesená",J245,0)</f>
        <v>0</v>
      </c>
      <c r="BI245" s="216">
        <f>IF(N245="nulová",J245,0)</f>
        <v>0</v>
      </c>
      <c r="BJ245" s="18" t="s">
        <v>76</v>
      </c>
      <c r="BK245" s="216">
        <f>ROUND(I245*H245,2)</f>
        <v>0</v>
      </c>
      <c r="BL245" s="18" t="s">
        <v>124</v>
      </c>
      <c r="BM245" s="215" t="s">
        <v>425</v>
      </c>
    </row>
    <row r="246" s="2" customFormat="1">
      <c r="A246" s="39"/>
      <c r="B246" s="40"/>
      <c r="C246" s="41"/>
      <c r="D246" s="217" t="s">
        <v>126</v>
      </c>
      <c r="E246" s="41"/>
      <c r="F246" s="218" t="s">
        <v>426</v>
      </c>
      <c r="G246" s="41"/>
      <c r="H246" s="41"/>
      <c r="I246" s="219"/>
      <c r="J246" s="41"/>
      <c r="K246" s="41"/>
      <c r="L246" s="45"/>
      <c r="M246" s="220"/>
      <c r="N246" s="221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126</v>
      </c>
      <c r="AU246" s="18" t="s">
        <v>79</v>
      </c>
    </row>
    <row r="247" s="2" customFormat="1" ht="33" customHeight="1">
      <c r="A247" s="39"/>
      <c r="B247" s="40"/>
      <c r="C247" s="205" t="s">
        <v>427</v>
      </c>
      <c r="D247" s="205" t="s">
        <v>119</v>
      </c>
      <c r="E247" s="206" t="s">
        <v>428</v>
      </c>
      <c r="F247" s="207" t="s">
        <v>429</v>
      </c>
      <c r="G247" s="208" t="s">
        <v>172</v>
      </c>
      <c r="H247" s="209">
        <v>27.199999999999999</v>
      </c>
      <c r="I247" s="210"/>
      <c r="J247" s="209">
        <f>ROUND(I247*H247,2)</f>
        <v>0</v>
      </c>
      <c r="K247" s="207" t="s">
        <v>123</v>
      </c>
      <c r="L247" s="45"/>
      <c r="M247" s="211" t="s">
        <v>18</v>
      </c>
      <c r="N247" s="212" t="s">
        <v>42</v>
      </c>
      <c r="O247" s="85"/>
      <c r="P247" s="213">
        <f>O247*H247</f>
        <v>0</v>
      </c>
      <c r="Q247" s="213">
        <v>0.15540000000000001</v>
      </c>
      <c r="R247" s="213">
        <f>Q247*H247</f>
        <v>4.2268800000000004</v>
      </c>
      <c r="S247" s="213">
        <v>0</v>
      </c>
      <c r="T247" s="214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5" t="s">
        <v>124</v>
      </c>
      <c r="AT247" s="215" t="s">
        <v>119</v>
      </c>
      <c r="AU247" s="215" t="s">
        <v>79</v>
      </c>
      <c r="AY247" s="18" t="s">
        <v>117</v>
      </c>
      <c r="BE247" s="216">
        <f>IF(N247="základní",J247,0)</f>
        <v>0</v>
      </c>
      <c r="BF247" s="216">
        <f>IF(N247="snížená",J247,0)</f>
        <v>0</v>
      </c>
      <c r="BG247" s="216">
        <f>IF(N247="zákl. přenesená",J247,0)</f>
        <v>0</v>
      </c>
      <c r="BH247" s="216">
        <f>IF(N247="sníž. přenesená",J247,0)</f>
        <v>0</v>
      </c>
      <c r="BI247" s="216">
        <f>IF(N247="nulová",J247,0)</f>
        <v>0</v>
      </c>
      <c r="BJ247" s="18" t="s">
        <v>76</v>
      </c>
      <c r="BK247" s="216">
        <f>ROUND(I247*H247,2)</f>
        <v>0</v>
      </c>
      <c r="BL247" s="18" t="s">
        <v>124</v>
      </c>
      <c r="BM247" s="215" t="s">
        <v>430</v>
      </c>
    </row>
    <row r="248" s="2" customFormat="1">
      <c r="A248" s="39"/>
      <c r="B248" s="40"/>
      <c r="C248" s="41"/>
      <c r="D248" s="217" t="s">
        <v>126</v>
      </c>
      <c r="E248" s="41"/>
      <c r="F248" s="218" t="s">
        <v>431</v>
      </c>
      <c r="G248" s="41"/>
      <c r="H248" s="41"/>
      <c r="I248" s="219"/>
      <c r="J248" s="41"/>
      <c r="K248" s="41"/>
      <c r="L248" s="45"/>
      <c r="M248" s="220"/>
      <c r="N248" s="221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126</v>
      </c>
      <c r="AU248" s="18" t="s">
        <v>79</v>
      </c>
    </row>
    <row r="249" s="2" customFormat="1">
      <c r="A249" s="39"/>
      <c r="B249" s="40"/>
      <c r="C249" s="41"/>
      <c r="D249" s="222" t="s">
        <v>128</v>
      </c>
      <c r="E249" s="41"/>
      <c r="F249" s="223" t="s">
        <v>432</v>
      </c>
      <c r="G249" s="41"/>
      <c r="H249" s="41"/>
      <c r="I249" s="219"/>
      <c r="J249" s="41"/>
      <c r="K249" s="41"/>
      <c r="L249" s="45"/>
      <c r="M249" s="220"/>
      <c r="N249" s="221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128</v>
      </c>
      <c r="AU249" s="18" t="s">
        <v>79</v>
      </c>
    </row>
    <row r="250" s="2" customFormat="1" ht="21.75" customHeight="1">
      <c r="A250" s="39"/>
      <c r="B250" s="40"/>
      <c r="C250" s="256" t="s">
        <v>433</v>
      </c>
      <c r="D250" s="256" t="s">
        <v>177</v>
      </c>
      <c r="E250" s="257" t="s">
        <v>434</v>
      </c>
      <c r="F250" s="258" t="s">
        <v>435</v>
      </c>
      <c r="G250" s="259" t="s">
        <v>172</v>
      </c>
      <c r="H250" s="260">
        <v>20</v>
      </c>
      <c r="I250" s="261"/>
      <c r="J250" s="260">
        <f>ROUND(I250*H250,2)</f>
        <v>0</v>
      </c>
      <c r="K250" s="258" t="s">
        <v>195</v>
      </c>
      <c r="L250" s="262"/>
      <c r="M250" s="263" t="s">
        <v>18</v>
      </c>
      <c r="N250" s="264" t="s">
        <v>42</v>
      </c>
      <c r="O250" s="85"/>
      <c r="P250" s="213">
        <f>O250*H250</f>
        <v>0</v>
      </c>
      <c r="Q250" s="213">
        <v>0.080600000000000005</v>
      </c>
      <c r="R250" s="213">
        <f>Q250*H250</f>
        <v>1.6120000000000001</v>
      </c>
      <c r="S250" s="213">
        <v>0</v>
      </c>
      <c r="T250" s="214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5" t="s">
        <v>169</v>
      </c>
      <c r="AT250" s="215" t="s">
        <v>177</v>
      </c>
      <c r="AU250" s="215" t="s">
        <v>79</v>
      </c>
      <c r="AY250" s="18" t="s">
        <v>117</v>
      </c>
      <c r="BE250" s="216">
        <f>IF(N250="základní",J250,0)</f>
        <v>0</v>
      </c>
      <c r="BF250" s="216">
        <f>IF(N250="snížená",J250,0)</f>
        <v>0</v>
      </c>
      <c r="BG250" s="216">
        <f>IF(N250="zákl. přenesená",J250,0)</f>
        <v>0</v>
      </c>
      <c r="BH250" s="216">
        <f>IF(N250="sníž. přenesená",J250,0)</f>
        <v>0</v>
      </c>
      <c r="BI250" s="216">
        <f>IF(N250="nulová",J250,0)</f>
        <v>0</v>
      </c>
      <c r="BJ250" s="18" t="s">
        <v>76</v>
      </c>
      <c r="BK250" s="216">
        <f>ROUND(I250*H250,2)</f>
        <v>0</v>
      </c>
      <c r="BL250" s="18" t="s">
        <v>124</v>
      </c>
      <c r="BM250" s="215" t="s">
        <v>436</v>
      </c>
    </row>
    <row r="251" s="2" customFormat="1">
      <c r="A251" s="39"/>
      <c r="B251" s="40"/>
      <c r="C251" s="41"/>
      <c r="D251" s="217" t="s">
        <v>126</v>
      </c>
      <c r="E251" s="41"/>
      <c r="F251" s="218" t="s">
        <v>435</v>
      </c>
      <c r="G251" s="41"/>
      <c r="H251" s="41"/>
      <c r="I251" s="219"/>
      <c r="J251" s="41"/>
      <c r="K251" s="41"/>
      <c r="L251" s="45"/>
      <c r="M251" s="220"/>
      <c r="N251" s="221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126</v>
      </c>
      <c r="AU251" s="18" t="s">
        <v>79</v>
      </c>
    </row>
    <row r="252" s="2" customFormat="1" ht="21.75" customHeight="1">
      <c r="A252" s="39"/>
      <c r="B252" s="40"/>
      <c r="C252" s="256" t="s">
        <v>437</v>
      </c>
      <c r="D252" s="256" t="s">
        <v>177</v>
      </c>
      <c r="E252" s="257" t="s">
        <v>438</v>
      </c>
      <c r="F252" s="258" t="s">
        <v>439</v>
      </c>
      <c r="G252" s="259" t="s">
        <v>324</v>
      </c>
      <c r="H252" s="260">
        <v>4</v>
      </c>
      <c r="I252" s="261"/>
      <c r="J252" s="260">
        <f>ROUND(I252*H252,2)</f>
        <v>0</v>
      </c>
      <c r="K252" s="258" t="s">
        <v>195</v>
      </c>
      <c r="L252" s="262"/>
      <c r="M252" s="263" t="s">
        <v>18</v>
      </c>
      <c r="N252" s="264" t="s">
        <v>42</v>
      </c>
      <c r="O252" s="85"/>
      <c r="P252" s="213">
        <f>O252*H252</f>
        <v>0</v>
      </c>
      <c r="Q252" s="213">
        <v>0.053900000000000003</v>
      </c>
      <c r="R252" s="213">
        <f>Q252*H252</f>
        <v>0.21560000000000001</v>
      </c>
      <c r="S252" s="213">
        <v>0</v>
      </c>
      <c r="T252" s="214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5" t="s">
        <v>169</v>
      </c>
      <c r="AT252" s="215" t="s">
        <v>177</v>
      </c>
      <c r="AU252" s="215" t="s">
        <v>79</v>
      </c>
      <c r="AY252" s="18" t="s">
        <v>117</v>
      </c>
      <c r="BE252" s="216">
        <f>IF(N252="základní",J252,0)</f>
        <v>0</v>
      </c>
      <c r="BF252" s="216">
        <f>IF(N252="snížená",J252,0)</f>
        <v>0</v>
      </c>
      <c r="BG252" s="216">
        <f>IF(N252="zákl. přenesená",J252,0)</f>
        <v>0</v>
      </c>
      <c r="BH252" s="216">
        <f>IF(N252="sníž. přenesená",J252,0)</f>
        <v>0</v>
      </c>
      <c r="BI252" s="216">
        <f>IF(N252="nulová",J252,0)</f>
        <v>0</v>
      </c>
      <c r="BJ252" s="18" t="s">
        <v>76</v>
      </c>
      <c r="BK252" s="216">
        <f>ROUND(I252*H252,2)</f>
        <v>0</v>
      </c>
      <c r="BL252" s="18" t="s">
        <v>124</v>
      </c>
      <c r="BM252" s="215" t="s">
        <v>440</v>
      </c>
    </row>
    <row r="253" s="2" customFormat="1">
      <c r="A253" s="39"/>
      <c r="B253" s="40"/>
      <c r="C253" s="41"/>
      <c r="D253" s="217" t="s">
        <v>126</v>
      </c>
      <c r="E253" s="41"/>
      <c r="F253" s="218" t="s">
        <v>439</v>
      </c>
      <c r="G253" s="41"/>
      <c r="H253" s="41"/>
      <c r="I253" s="219"/>
      <c r="J253" s="41"/>
      <c r="K253" s="41"/>
      <c r="L253" s="45"/>
      <c r="M253" s="220"/>
      <c r="N253" s="221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126</v>
      </c>
      <c r="AU253" s="18" t="s">
        <v>79</v>
      </c>
    </row>
    <row r="254" s="2" customFormat="1" ht="24.15" customHeight="1">
      <c r="A254" s="39"/>
      <c r="B254" s="40"/>
      <c r="C254" s="256" t="s">
        <v>441</v>
      </c>
      <c r="D254" s="256" t="s">
        <v>177</v>
      </c>
      <c r="E254" s="257" t="s">
        <v>442</v>
      </c>
      <c r="F254" s="258" t="s">
        <v>443</v>
      </c>
      <c r="G254" s="259" t="s">
        <v>172</v>
      </c>
      <c r="H254" s="260">
        <v>4</v>
      </c>
      <c r="I254" s="261"/>
      <c r="J254" s="260">
        <f>ROUND(I254*H254,2)</f>
        <v>0</v>
      </c>
      <c r="K254" s="258" t="s">
        <v>195</v>
      </c>
      <c r="L254" s="262"/>
      <c r="M254" s="263" t="s">
        <v>18</v>
      </c>
      <c r="N254" s="264" t="s">
        <v>42</v>
      </c>
      <c r="O254" s="85"/>
      <c r="P254" s="213">
        <f>O254*H254</f>
        <v>0</v>
      </c>
      <c r="Q254" s="213">
        <v>0.066000000000000003</v>
      </c>
      <c r="R254" s="213">
        <f>Q254*H254</f>
        <v>0.26400000000000001</v>
      </c>
      <c r="S254" s="213">
        <v>0</v>
      </c>
      <c r="T254" s="214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5" t="s">
        <v>169</v>
      </c>
      <c r="AT254" s="215" t="s">
        <v>177</v>
      </c>
      <c r="AU254" s="215" t="s">
        <v>79</v>
      </c>
      <c r="AY254" s="18" t="s">
        <v>117</v>
      </c>
      <c r="BE254" s="216">
        <f>IF(N254="základní",J254,0)</f>
        <v>0</v>
      </c>
      <c r="BF254" s="216">
        <f>IF(N254="snížená",J254,0)</f>
        <v>0</v>
      </c>
      <c r="BG254" s="216">
        <f>IF(N254="zákl. přenesená",J254,0)</f>
        <v>0</v>
      </c>
      <c r="BH254" s="216">
        <f>IF(N254="sníž. přenesená",J254,0)</f>
        <v>0</v>
      </c>
      <c r="BI254" s="216">
        <f>IF(N254="nulová",J254,0)</f>
        <v>0</v>
      </c>
      <c r="BJ254" s="18" t="s">
        <v>76</v>
      </c>
      <c r="BK254" s="216">
        <f>ROUND(I254*H254,2)</f>
        <v>0</v>
      </c>
      <c r="BL254" s="18" t="s">
        <v>124</v>
      </c>
      <c r="BM254" s="215" t="s">
        <v>444</v>
      </c>
    </row>
    <row r="255" s="2" customFormat="1">
      <c r="A255" s="39"/>
      <c r="B255" s="40"/>
      <c r="C255" s="41"/>
      <c r="D255" s="217" t="s">
        <v>126</v>
      </c>
      <c r="E255" s="41"/>
      <c r="F255" s="218" t="s">
        <v>443</v>
      </c>
      <c r="G255" s="41"/>
      <c r="H255" s="41"/>
      <c r="I255" s="219"/>
      <c r="J255" s="41"/>
      <c r="K255" s="41"/>
      <c r="L255" s="45"/>
      <c r="M255" s="220"/>
      <c r="N255" s="221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126</v>
      </c>
      <c r="AU255" s="18" t="s">
        <v>79</v>
      </c>
    </row>
    <row r="256" s="2" customFormat="1" ht="16.5" customHeight="1">
      <c r="A256" s="39"/>
      <c r="B256" s="40"/>
      <c r="C256" s="205" t="s">
        <v>445</v>
      </c>
      <c r="D256" s="205" t="s">
        <v>119</v>
      </c>
      <c r="E256" s="206" t="s">
        <v>446</v>
      </c>
      <c r="F256" s="207" t="s">
        <v>447</v>
      </c>
      <c r="G256" s="208" t="s">
        <v>172</v>
      </c>
      <c r="H256" s="209">
        <v>55</v>
      </c>
      <c r="I256" s="210"/>
      <c r="J256" s="209">
        <f>ROUND(I256*H256,2)</f>
        <v>0</v>
      </c>
      <c r="K256" s="207" t="s">
        <v>195</v>
      </c>
      <c r="L256" s="45"/>
      <c r="M256" s="211" t="s">
        <v>18</v>
      </c>
      <c r="N256" s="212" t="s">
        <v>42</v>
      </c>
      <c r="O256" s="85"/>
      <c r="P256" s="213">
        <f>O256*H256</f>
        <v>0</v>
      </c>
      <c r="Q256" s="213">
        <v>0.00034000000000000002</v>
      </c>
      <c r="R256" s="213">
        <f>Q256*H256</f>
        <v>0.018700000000000001</v>
      </c>
      <c r="S256" s="213">
        <v>0</v>
      </c>
      <c r="T256" s="214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5" t="s">
        <v>124</v>
      </c>
      <c r="AT256" s="215" t="s">
        <v>119</v>
      </c>
      <c r="AU256" s="215" t="s">
        <v>79</v>
      </c>
      <c r="AY256" s="18" t="s">
        <v>117</v>
      </c>
      <c r="BE256" s="216">
        <f>IF(N256="základní",J256,0)</f>
        <v>0</v>
      </c>
      <c r="BF256" s="216">
        <f>IF(N256="snížená",J256,0)</f>
        <v>0</v>
      </c>
      <c r="BG256" s="216">
        <f>IF(N256="zákl. přenesená",J256,0)</f>
        <v>0</v>
      </c>
      <c r="BH256" s="216">
        <f>IF(N256="sníž. přenesená",J256,0)</f>
        <v>0</v>
      </c>
      <c r="BI256" s="216">
        <f>IF(N256="nulová",J256,0)</f>
        <v>0</v>
      </c>
      <c r="BJ256" s="18" t="s">
        <v>76</v>
      </c>
      <c r="BK256" s="216">
        <f>ROUND(I256*H256,2)</f>
        <v>0</v>
      </c>
      <c r="BL256" s="18" t="s">
        <v>124</v>
      </c>
      <c r="BM256" s="215" t="s">
        <v>448</v>
      </c>
    </row>
    <row r="257" s="2" customFormat="1">
      <c r="A257" s="39"/>
      <c r="B257" s="40"/>
      <c r="C257" s="41"/>
      <c r="D257" s="217" t="s">
        <v>126</v>
      </c>
      <c r="E257" s="41"/>
      <c r="F257" s="218" t="s">
        <v>449</v>
      </c>
      <c r="G257" s="41"/>
      <c r="H257" s="41"/>
      <c r="I257" s="219"/>
      <c r="J257" s="41"/>
      <c r="K257" s="41"/>
      <c r="L257" s="45"/>
      <c r="M257" s="220"/>
      <c r="N257" s="221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126</v>
      </c>
      <c r="AU257" s="18" t="s">
        <v>79</v>
      </c>
    </row>
    <row r="258" s="2" customFormat="1" ht="21.75" customHeight="1">
      <c r="A258" s="39"/>
      <c r="B258" s="40"/>
      <c r="C258" s="205" t="s">
        <v>450</v>
      </c>
      <c r="D258" s="205" t="s">
        <v>119</v>
      </c>
      <c r="E258" s="206" t="s">
        <v>451</v>
      </c>
      <c r="F258" s="207" t="s">
        <v>452</v>
      </c>
      <c r="G258" s="208" t="s">
        <v>172</v>
      </c>
      <c r="H258" s="209">
        <v>55</v>
      </c>
      <c r="I258" s="210"/>
      <c r="J258" s="209">
        <f>ROUND(I258*H258,2)</f>
        <v>0</v>
      </c>
      <c r="K258" s="207" t="s">
        <v>123</v>
      </c>
      <c r="L258" s="45"/>
      <c r="M258" s="211" t="s">
        <v>18</v>
      </c>
      <c r="N258" s="212" t="s">
        <v>42</v>
      </c>
      <c r="O258" s="85"/>
      <c r="P258" s="213">
        <f>O258*H258</f>
        <v>0</v>
      </c>
      <c r="Q258" s="213">
        <v>0</v>
      </c>
      <c r="R258" s="213">
        <f>Q258*H258</f>
        <v>0</v>
      </c>
      <c r="S258" s="213">
        <v>0</v>
      </c>
      <c r="T258" s="214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5" t="s">
        <v>124</v>
      </c>
      <c r="AT258" s="215" t="s">
        <v>119</v>
      </c>
      <c r="AU258" s="215" t="s">
        <v>79</v>
      </c>
      <c r="AY258" s="18" t="s">
        <v>117</v>
      </c>
      <c r="BE258" s="216">
        <f>IF(N258="základní",J258,0)</f>
        <v>0</v>
      </c>
      <c r="BF258" s="216">
        <f>IF(N258="snížená",J258,0)</f>
        <v>0</v>
      </c>
      <c r="BG258" s="216">
        <f>IF(N258="zákl. přenesená",J258,0)</f>
        <v>0</v>
      </c>
      <c r="BH258" s="216">
        <f>IF(N258="sníž. přenesená",J258,0)</f>
        <v>0</v>
      </c>
      <c r="BI258" s="216">
        <f>IF(N258="nulová",J258,0)</f>
        <v>0</v>
      </c>
      <c r="BJ258" s="18" t="s">
        <v>76</v>
      </c>
      <c r="BK258" s="216">
        <f>ROUND(I258*H258,2)</f>
        <v>0</v>
      </c>
      <c r="BL258" s="18" t="s">
        <v>124</v>
      </c>
      <c r="BM258" s="215" t="s">
        <v>453</v>
      </c>
    </row>
    <row r="259" s="2" customFormat="1">
      <c r="A259" s="39"/>
      <c r="B259" s="40"/>
      <c r="C259" s="41"/>
      <c r="D259" s="217" t="s">
        <v>126</v>
      </c>
      <c r="E259" s="41"/>
      <c r="F259" s="218" t="s">
        <v>454</v>
      </c>
      <c r="G259" s="41"/>
      <c r="H259" s="41"/>
      <c r="I259" s="219"/>
      <c r="J259" s="41"/>
      <c r="K259" s="41"/>
      <c r="L259" s="45"/>
      <c r="M259" s="220"/>
      <c r="N259" s="221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126</v>
      </c>
      <c r="AU259" s="18" t="s">
        <v>79</v>
      </c>
    </row>
    <row r="260" s="2" customFormat="1">
      <c r="A260" s="39"/>
      <c r="B260" s="40"/>
      <c r="C260" s="41"/>
      <c r="D260" s="222" t="s">
        <v>128</v>
      </c>
      <c r="E260" s="41"/>
      <c r="F260" s="223" t="s">
        <v>455</v>
      </c>
      <c r="G260" s="41"/>
      <c r="H260" s="41"/>
      <c r="I260" s="219"/>
      <c r="J260" s="41"/>
      <c r="K260" s="41"/>
      <c r="L260" s="45"/>
      <c r="M260" s="220"/>
      <c r="N260" s="221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128</v>
      </c>
      <c r="AU260" s="18" t="s">
        <v>79</v>
      </c>
    </row>
    <row r="261" s="2" customFormat="1" ht="24.15" customHeight="1">
      <c r="A261" s="39"/>
      <c r="B261" s="40"/>
      <c r="C261" s="205" t="s">
        <v>456</v>
      </c>
      <c r="D261" s="205" t="s">
        <v>119</v>
      </c>
      <c r="E261" s="206" t="s">
        <v>457</v>
      </c>
      <c r="F261" s="207" t="s">
        <v>458</v>
      </c>
      <c r="G261" s="208" t="s">
        <v>172</v>
      </c>
      <c r="H261" s="209">
        <v>4.75</v>
      </c>
      <c r="I261" s="210"/>
      <c r="J261" s="209">
        <f>ROUND(I261*H261,2)</f>
        <v>0</v>
      </c>
      <c r="K261" s="207" t="s">
        <v>123</v>
      </c>
      <c r="L261" s="45"/>
      <c r="M261" s="211" t="s">
        <v>18</v>
      </c>
      <c r="N261" s="212" t="s">
        <v>42</v>
      </c>
      <c r="O261" s="85"/>
      <c r="P261" s="213">
        <f>O261*H261</f>
        <v>0</v>
      </c>
      <c r="Q261" s="213">
        <v>0.00017000000000000001</v>
      </c>
      <c r="R261" s="213">
        <f>Q261*H261</f>
        <v>0.00080750000000000006</v>
      </c>
      <c r="S261" s="213">
        <v>0</v>
      </c>
      <c r="T261" s="214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5" t="s">
        <v>124</v>
      </c>
      <c r="AT261" s="215" t="s">
        <v>119</v>
      </c>
      <c r="AU261" s="215" t="s">
        <v>79</v>
      </c>
      <c r="AY261" s="18" t="s">
        <v>117</v>
      </c>
      <c r="BE261" s="216">
        <f>IF(N261="základní",J261,0)</f>
        <v>0</v>
      </c>
      <c r="BF261" s="216">
        <f>IF(N261="snížená",J261,0)</f>
        <v>0</v>
      </c>
      <c r="BG261" s="216">
        <f>IF(N261="zákl. přenesená",J261,0)</f>
        <v>0</v>
      </c>
      <c r="BH261" s="216">
        <f>IF(N261="sníž. přenesená",J261,0)</f>
        <v>0</v>
      </c>
      <c r="BI261" s="216">
        <f>IF(N261="nulová",J261,0)</f>
        <v>0</v>
      </c>
      <c r="BJ261" s="18" t="s">
        <v>76</v>
      </c>
      <c r="BK261" s="216">
        <f>ROUND(I261*H261,2)</f>
        <v>0</v>
      </c>
      <c r="BL261" s="18" t="s">
        <v>124</v>
      </c>
      <c r="BM261" s="215" t="s">
        <v>459</v>
      </c>
    </row>
    <row r="262" s="2" customFormat="1">
      <c r="A262" s="39"/>
      <c r="B262" s="40"/>
      <c r="C262" s="41"/>
      <c r="D262" s="217" t="s">
        <v>126</v>
      </c>
      <c r="E262" s="41"/>
      <c r="F262" s="218" t="s">
        <v>460</v>
      </c>
      <c r="G262" s="41"/>
      <c r="H262" s="41"/>
      <c r="I262" s="219"/>
      <c r="J262" s="41"/>
      <c r="K262" s="41"/>
      <c r="L262" s="45"/>
      <c r="M262" s="220"/>
      <c r="N262" s="221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126</v>
      </c>
      <c r="AU262" s="18" t="s">
        <v>79</v>
      </c>
    </row>
    <row r="263" s="2" customFormat="1">
      <c r="A263" s="39"/>
      <c r="B263" s="40"/>
      <c r="C263" s="41"/>
      <c r="D263" s="222" t="s">
        <v>128</v>
      </c>
      <c r="E263" s="41"/>
      <c r="F263" s="223" t="s">
        <v>461</v>
      </c>
      <c r="G263" s="41"/>
      <c r="H263" s="41"/>
      <c r="I263" s="219"/>
      <c r="J263" s="41"/>
      <c r="K263" s="41"/>
      <c r="L263" s="45"/>
      <c r="M263" s="220"/>
      <c r="N263" s="221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128</v>
      </c>
      <c r="AU263" s="18" t="s">
        <v>79</v>
      </c>
    </row>
    <row r="264" s="2" customFormat="1" ht="24.15" customHeight="1">
      <c r="A264" s="39"/>
      <c r="B264" s="40"/>
      <c r="C264" s="205" t="s">
        <v>462</v>
      </c>
      <c r="D264" s="205" t="s">
        <v>119</v>
      </c>
      <c r="E264" s="206" t="s">
        <v>463</v>
      </c>
      <c r="F264" s="207" t="s">
        <v>464</v>
      </c>
      <c r="G264" s="208" t="s">
        <v>465</v>
      </c>
      <c r="H264" s="209">
        <v>2</v>
      </c>
      <c r="I264" s="210"/>
      <c r="J264" s="209">
        <f>ROUND(I264*H264,2)</f>
        <v>0</v>
      </c>
      <c r="K264" s="207" t="s">
        <v>195</v>
      </c>
      <c r="L264" s="45"/>
      <c r="M264" s="211" t="s">
        <v>18</v>
      </c>
      <c r="N264" s="212" t="s">
        <v>42</v>
      </c>
      <c r="O264" s="85"/>
      <c r="P264" s="213">
        <f>O264*H264</f>
        <v>0</v>
      </c>
      <c r="Q264" s="213">
        <v>0</v>
      </c>
      <c r="R264" s="213">
        <f>Q264*H264</f>
        <v>0</v>
      </c>
      <c r="S264" s="213">
        <v>0</v>
      </c>
      <c r="T264" s="214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15" t="s">
        <v>124</v>
      </c>
      <c r="AT264" s="215" t="s">
        <v>119</v>
      </c>
      <c r="AU264" s="215" t="s">
        <v>79</v>
      </c>
      <c r="AY264" s="18" t="s">
        <v>117</v>
      </c>
      <c r="BE264" s="216">
        <f>IF(N264="základní",J264,0)</f>
        <v>0</v>
      </c>
      <c r="BF264" s="216">
        <f>IF(N264="snížená",J264,0)</f>
        <v>0</v>
      </c>
      <c r="BG264" s="216">
        <f>IF(N264="zákl. přenesená",J264,0)</f>
        <v>0</v>
      </c>
      <c r="BH264" s="216">
        <f>IF(N264="sníž. přenesená",J264,0)</f>
        <v>0</v>
      </c>
      <c r="BI264" s="216">
        <f>IF(N264="nulová",J264,0)</f>
        <v>0</v>
      </c>
      <c r="BJ264" s="18" t="s">
        <v>76</v>
      </c>
      <c r="BK264" s="216">
        <f>ROUND(I264*H264,2)</f>
        <v>0</v>
      </c>
      <c r="BL264" s="18" t="s">
        <v>124</v>
      </c>
      <c r="BM264" s="215" t="s">
        <v>466</v>
      </c>
    </row>
    <row r="265" s="2" customFormat="1">
      <c r="A265" s="39"/>
      <c r="B265" s="40"/>
      <c r="C265" s="41"/>
      <c r="D265" s="217" t="s">
        <v>126</v>
      </c>
      <c r="E265" s="41"/>
      <c r="F265" s="218" t="s">
        <v>467</v>
      </c>
      <c r="G265" s="41"/>
      <c r="H265" s="41"/>
      <c r="I265" s="219"/>
      <c r="J265" s="41"/>
      <c r="K265" s="41"/>
      <c r="L265" s="45"/>
      <c r="M265" s="220"/>
      <c r="N265" s="221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126</v>
      </c>
      <c r="AU265" s="18" t="s">
        <v>79</v>
      </c>
    </row>
    <row r="266" s="2" customFormat="1" ht="24.15" customHeight="1">
      <c r="A266" s="39"/>
      <c r="B266" s="40"/>
      <c r="C266" s="205" t="s">
        <v>468</v>
      </c>
      <c r="D266" s="205" t="s">
        <v>119</v>
      </c>
      <c r="E266" s="206" t="s">
        <v>469</v>
      </c>
      <c r="F266" s="207" t="s">
        <v>470</v>
      </c>
      <c r="G266" s="208" t="s">
        <v>324</v>
      </c>
      <c r="H266" s="209">
        <v>62</v>
      </c>
      <c r="I266" s="210"/>
      <c r="J266" s="209">
        <f>ROUND(I266*H266,2)</f>
        <v>0</v>
      </c>
      <c r="K266" s="207" t="s">
        <v>123</v>
      </c>
      <c r="L266" s="45"/>
      <c r="M266" s="211" t="s">
        <v>18</v>
      </c>
      <c r="N266" s="212" t="s">
        <v>42</v>
      </c>
      <c r="O266" s="85"/>
      <c r="P266" s="213">
        <f>O266*H266</f>
        <v>0</v>
      </c>
      <c r="Q266" s="213">
        <v>4.0000000000000003E-05</v>
      </c>
      <c r="R266" s="213">
        <f>Q266*H266</f>
        <v>0.00248</v>
      </c>
      <c r="S266" s="213">
        <v>0</v>
      </c>
      <c r="T266" s="214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5" t="s">
        <v>124</v>
      </c>
      <c r="AT266" s="215" t="s">
        <v>119</v>
      </c>
      <c r="AU266" s="215" t="s">
        <v>79</v>
      </c>
      <c r="AY266" s="18" t="s">
        <v>117</v>
      </c>
      <c r="BE266" s="216">
        <f>IF(N266="základní",J266,0)</f>
        <v>0</v>
      </c>
      <c r="BF266" s="216">
        <f>IF(N266="snížená",J266,0)</f>
        <v>0</v>
      </c>
      <c r="BG266" s="216">
        <f>IF(N266="zákl. přenesená",J266,0)</f>
        <v>0</v>
      </c>
      <c r="BH266" s="216">
        <f>IF(N266="sníž. přenesená",J266,0)</f>
        <v>0</v>
      </c>
      <c r="BI266" s="216">
        <f>IF(N266="nulová",J266,0)</f>
        <v>0</v>
      </c>
      <c r="BJ266" s="18" t="s">
        <v>76</v>
      </c>
      <c r="BK266" s="216">
        <f>ROUND(I266*H266,2)</f>
        <v>0</v>
      </c>
      <c r="BL266" s="18" t="s">
        <v>124</v>
      </c>
      <c r="BM266" s="215" t="s">
        <v>471</v>
      </c>
    </row>
    <row r="267" s="2" customFormat="1">
      <c r="A267" s="39"/>
      <c r="B267" s="40"/>
      <c r="C267" s="41"/>
      <c r="D267" s="217" t="s">
        <v>126</v>
      </c>
      <c r="E267" s="41"/>
      <c r="F267" s="218" t="s">
        <v>472</v>
      </c>
      <c r="G267" s="41"/>
      <c r="H267" s="41"/>
      <c r="I267" s="219"/>
      <c r="J267" s="41"/>
      <c r="K267" s="41"/>
      <c r="L267" s="45"/>
      <c r="M267" s="220"/>
      <c r="N267" s="221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126</v>
      </c>
      <c r="AU267" s="18" t="s">
        <v>79</v>
      </c>
    </row>
    <row r="268" s="2" customFormat="1">
      <c r="A268" s="39"/>
      <c r="B268" s="40"/>
      <c r="C268" s="41"/>
      <c r="D268" s="222" t="s">
        <v>128</v>
      </c>
      <c r="E268" s="41"/>
      <c r="F268" s="223" t="s">
        <v>473</v>
      </c>
      <c r="G268" s="41"/>
      <c r="H268" s="41"/>
      <c r="I268" s="219"/>
      <c r="J268" s="41"/>
      <c r="K268" s="41"/>
      <c r="L268" s="45"/>
      <c r="M268" s="220"/>
      <c r="N268" s="221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128</v>
      </c>
      <c r="AU268" s="18" t="s">
        <v>79</v>
      </c>
    </row>
    <row r="269" s="2" customFormat="1" ht="21.75" customHeight="1">
      <c r="A269" s="39"/>
      <c r="B269" s="40"/>
      <c r="C269" s="205" t="s">
        <v>474</v>
      </c>
      <c r="D269" s="205" t="s">
        <v>119</v>
      </c>
      <c r="E269" s="206" t="s">
        <v>475</v>
      </c>
      <c r="F269" s="207" t="s">
        <v>476</v>
      </c>
      <c r="G269" s="208" t="s">
        <v>324</v>
      </c>
      <c r="H269" s="209">
        <v>62</v>
      </c>
      <c r="I269" s="210"/>
      <c r="J269" s="209">
        <f>ROUND(I269*H269,2)</f>
        <v>0</v>
      </c>
      <c r="K269" s="207" t="s">
        <v>123</v>
      </c>
      <c r="L269" s="45"/>
      <c r="M269" s="211" t="s">
        <v>18</v>
      </c>
      <c r="N269" s="212" t="s">
        <v>42</v>
      </c>
      <c r="O269" s="85"/>
      <c r="P269" s="213">
        <f>O269*H269</f>
        <v>0</v>
      </c>
      <c r="Q269" s="213">
        <v>0.00012999999999999999</v>
      </c>
      <c r="R269" s="213">
        <f>Q269*H269</f>
        <v>0.0080599999999999995</v>
      </c>
      <c r="S269" s="213">
        <v>0</v>
      </c>
      <c r="T269" s="214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15" t="s">
        <v>124</v>
      </c>
      <c r="AT269" s="215" t="s">
        <v>119</v>
      </c>
      <c r="AU269" s="215" t="s">
        <v>79</v>
      </c>
      <c r="AY269" s="18" t="s">
        <v>117</v>
      </c>
      <c r="BE269" s="216">
        <f>IF(N269="základní",J269,0)</f>
        <v>0</v>
      </c>
      <c r="BF269" s="216">
        <f>IF(N269="snížená",J269,0)</f>
        <v>0</v>
      </c>
      <c r="BG269" s="216">
        <f>IF(N269="zákl. přenesená",J269,0)</f>
        <v>0</v>
      </c>
      <c r="BH269" s="216">
        <f>IF(N269="sníž. přenesená",J269,0)</f>
        <v>0</v>
      </c>
      <c r="BI269" s="216">
        <f>IF(N269="nulová",J269,0)</f>
        <v>0</v>
      </c>
      <c r="BJ269" s="18" t="s">
        <v>76</v>
      </c>
      <c r="BK269" s="216">
        <f>ROUND(I269*H269,2)</f>
        <v>0</v>
      </c>
      <c r="BL269" s="18" t="s">
        <v>124</v>
      </c>
      <c r="BM269" s="215" t="s">
        <v>477</v>
      </c>
    </row>
    <row r="270" s="2" customFormat="1">
      <c r="A270" s="39"/>
      <c r="B270" s="40"/>
      <c r="C270" s="41"/>
      <c r="D270" s="217" t="s">
        <v>126</v>
      </c>
      <c r="E270" s="41"/>
      <c r="F270" s="218" t="s">
        <v>478</v>
      </c>
      <c r="G270" s="41"/>
      <c r="H270" s="41"/>
      <c r="I270" s="219"/>
      <c r="J270" s="41"/>
      <c r="K270" s="41"/>
      <c r="L270" s="45"/>
      <c r="M270" s="220"/>
      <c r="N270" s="221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126</v>
      </c>
      <c r="AU270" s="18" t="s">
        <v>79</v>
      </c>
    </row>
    <row r="271" s="2" customFormat="1">
      <c r="A271" s="39"/>
      <c r="B271" s="40"/>
      <c r="C271" s="41"/>
      <c r="D271" s="222" t="s">
        <v>128</v>
      </c>
      <c r="E271" s="41"/>
      <c r="F271" s="223" t="s">
        <v>479</v>
      </c>
      <c r="G271" s="41"/>
      <c r="H271" s="41"/>
      <c r="I271" s="219"/>
      <c r="J271" s="41"/>
      <c r="K271" s="41"/>
      <c r="L271" s="45"/>
      <c r="M271" s="220"/>
      <c r="N271" s="221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128</v>
      </c>
      <c r="AU271" s="18" t="s">
        <v>79</v>
      </c>
    </row>
    <row r="272" s="2" customFormat="1" ht="49.05" customHeight="1">
      <c r="A272" s="39"/>
      <c r="B272" s="40"/>
      <c r="C272" s="205" t="s">
        <v>480</v>
      </c>
      <c r="D272" s="205" t="s">
        <v>119</v>
      </c>
      <c r="E272" s="206" t="s">
        <v>481</v>
      </c>
      <c r="F272" s="207" t="s">
        <v>482</v>
      </c>
      <c r="G272" s="208" t="s">
        <v>465</v>
      </c>
      <c r="H272" s="209">
        <v>1</v>
      </c>
      <c r="I272" s="210"/>
      <c r="J272" s="209">
        <f>ROUND(I272*H272,2)</f>
        <v>0</v>
      </c>
      <c r="K272" s="207" t="s">
        <v>195</v>
      </c>
      <c r="L272" s="45"/>
      <c r="M272" s="211" t="s">
        <v>18</v>
      </c>
      <c r="N272" s="212" t="s">
        <v>42</v>
      </c>
      <c r="O272" s="85"/>
      <c r="P272" s="213">
        <f>O272*H272</f>
        <v>0</v>
      </c>
      <c r="Q272" s="213">
        <v>0</v>
      </c>
      <c r="R272" s="213">
        <f>Q272*H272</f>
        <v>0</v>
      </c>
      <c r="S272" s="213">
        <v>0</v>
      </c>
      <c r="T272" s="214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5" t="s">
        <v>124</v>
      </c>
      <c r="AT272" s="215" t="s">
        <v>119</v>
      </c>
      <c r="AU272" s="215" t="s">
        <v>79</v>
      </c>
      <c r="AY272" s="18" t="s">
        <v>117</v>
      </c>
      <c r="BE272" s="216">
        <f>IF(N272="základní",J272,0)</f>
        <v>0</v>
      </c>
      <c r="BF272" s="216">
        <f>IF(N272="snížená",J272,0)</f>
        <v>0</v>
      </c>
      <c r="BG272" s="216">
        <f>IF(N272="zákl. přenesená",J272,0)</f>
        <v>0</v>
      </c>
      <c r="BH272" s="216">
        <f>IF(N272="sníž. přenesená",J272,0)</f>
        <v>0</v>
      </c>
      <c r="BI272" s="216">
        <f>IF(N272="nulová",J272,0)</f>
        <v>0</v>
      </c>
      <c r="BJ272" s="18" t="s">
        <v>76</v>
      </c>
      <c r="BK272" s="216">
        <f>ROUND(I272*H272,2)</f>
        <v>0</v>
      </c>
      <c r="BL272" s="18" t="s">
        <v>124</v>
      </c>
      <c r="BM272" s="215" t="s">
        <v>483</v>
      </c>
    </row>
    <row r="273" s="2" customFormat="1">
      <c r="A273" s="39"/>
      <c r="B273" s="40"/>
      <c r="C273" s="41"/>
      <c r="D273" s="217" t="s">
        <v>126</v>
      </c>
      <c r="E273" s="41"/>
      <c r="F273" s="218" t="s">
        <v>484</v>
      </c>
      <c r="G273" s="41"/>
      <c r="H273" s="41"/>
      <c r="I273" s="219"/>
      <c r="J273" s="41"/>
      <c r="K273" s="41"/>
      <c r="L273" s="45"/>
      <c r="M273" s="220"/>
      <c r="N273" s="221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126</v>
      </c>
      <c r="AU273" s="18" t="s">
        <v>79</v>
      </c>
    </row>
    <row r="274" s="12" customFormat="1" ht="22.8" customHeight="1">
      <c r="A274" s="12"/>
      <c r="B274" s="189"/>
      <c r="C274" s="190"/>
      <c r="D274" s="191" t="s">
        <v>70</v>
      </c>
      <c r="E274" s="203" t="s">
        <v>485</v>
      </c>
      <c r="F274" s="203" t="s">
        <v>486</v>
      </c>
      <c r="G274" s="190"/>
      <c r="H274" s="190"/>
      <c r="I274" s="193"/>
      <c r="J274" s="204">
        <f>BK274</f>
        <v>0</v>
      </c>
      <c r="K274" s="190"/>
      <c r="L274" s="195"/>
      <c r="M274" s="196"/>
      <c r="N274" s="197"/>
      <c r="O274" s="197"/>
      <c r="P274" s="198">
        <f>SUM(P275:P300)</f>
        <v>0</v>
      </c>
      <c r="Q274" s="197"/>
      <c r="R274" s="198">
        <f>SUM(R275:R300)</f>
        <v>0</v>
      </c>
      <c r="S274" s="197"/>
      <c r="T274" s="199">
        <f>SUM(T275:T300)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00" t="s">
        <v>76</v>
      </c>
      <c r="AT274" s="201" t="s">
        <v>70</v>
      </c>
      <c r="AU274" s="201" t="s">
        <v>76</v>
      </c>
      <c r="AY274" s="200" t="s">
        <v>117</v>
      </c>
      <c r="BK274" s="202">
        <f>SUM(BK275:BK300)</f>
        <v>0</v>
      </c>
    </row>
    <row r="275" s="2" customFormat="1" ht="21.75" customHeight="1">
      <c r="A275" s="39"/>
      <c r="B275" s="40"/>
      <c r="C275" s="205" t="s">
        <v>487</v>
      </c>
      <c r="D275" s="205" t="s">
        <v>119</v>
      </c>
      <c r="E275" s="206" t="s">
        <v>488</v>
      </c>
      <c r="F275" s="207" t="s">
        <v>489</v>
      </c>
      <c r="G275" s="208" t="s">
        <v>180</v>
      </c>
      <c r="H275" s="209">
        <v>25.800000000000001</v>
      </c>
      <c r="I275" s="210"/>
      <c r="J275" s="209">
        <f>ROUND(I275*H275,2)</f>
        <v>0</v>
      </c>
      <c r="K275" s="207" t="s">
        <v>123</v>
      </c>
      <c r="L275" s="45"/>
      <c r="M275" s="211" t="s">
        <v>18</v>
      </c>
      <c r="N275" s="212" t="s">
        <v>42</v>
      </c>
      <c r="O275" s="85"/>
      <c r="P275" s="213">
        <f>O275*H275</f>
        <v>0</v>
      </c>
      <c r="Q275" s="213">
        <v>0</v>
      </c>
      <c r="R275" s="213">
        <f>Q275*H275</f>
        <v>0</v>
      </c>
      <c r="S275" s="213">
        <v>0</v>
      </c>
      <c r="T275" s="214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5" t="s">
        <v>124</v>
      </c>
      <c r="AT275" s="215" t="s">
        <v>119</v>
      </c>
      <c r="AU275" s="215" t="s">
        <v>79</v>
      </c>
      <c r="AY275" s="18" t="s">
        <v>117</v>
      </c>
      <c r="BE275" s="216">
        <f>IF(N275="základní",J275,0)</f>
        <v>0</v>
      </c>
      <c r="BF275" s="216">
        <f>IF(N275="snížená",J275,0)</f>
        <v>0</v>
      </c>
      <c r="BG275" s="216">
        <f>IF(N275="zákl. přenesená",J275,0)</f>
        <v>0</v>
      </c>
      <c r="BH275" s="216">
        <f>IF(N275="sníž. přenesená",J275,0)</f>
        <v>0</v>
      </c>
      <c r="BI275" s="216">
        <f>IF(N275="nulová",J275,0)</f>
        <v>0</v>
      </c>
      <c r="BJ275" s="18" t="s">
        <v>76</v>
      </c>
      <c r="BK275" s="216">
        <f>ROUND(I275*H275,2)</f>
        <v>0</v>
      </c>
      <c r="BL275" s="18" t="s">
        <v>124</v>
      </c>
      <c r="BM275" s="215" t="s">
        <v>490</v>
      </c>
    </row>
    <row r="276" s="2" customFormat="1">
      <c r="A276" s="39"/>
      <c r="B276" s="40"/>
      <c r="C276" s="41"/>
      <c r="D276" s="217" t="s">
        <v>126</v>
      </c>
      <c r="E276" s="41"/>
      <c r="F276" s="218" t="s">
        <v>491</v>
      </c>
      <c r="G276" s="41"/>
      <c r="H276" s="41"/>
      <c r="I276" s="219"/>
      <c r="J276" s="41"/>
      <c r="K276" s="41"/>
      <c r="L276" s="45"/>
      <c r="M276" s="220"/>
      <c r="N276" s="221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126</v>
      </c>
      <c r="AU276" s="18" t="s">
        <v>79</v>
      </c>
    </row>
    <row r="277" s="2" customFormat="1">
      <c r="A277" s="39"/>
      <c r="B277" s="40"/>
      <c r="C277" s="41"/>
      <c r="D277" s="222" t="s">
        <v>128</v>
      </c>
      <c r="E277" s="41"/>
      <c r="F277" s="223" t="s">
        <v>492</v>
      </c>
      <c r="G277" s="41"/>
      <c r="H277" s="41"/>
      <c r="I277" s="219"/>
      <c r="J277" s="41"/>
      <c r="K277" s="41"/>
      <c r="L277" s="45"/>
      <c r="M277" s="220"/>
      <c r="N277" s="221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128</v>
      </c>
      <c r="AU277" s="18" t="s">
        <v>79</v>
      </c>
    </row>
    <row r="278" s="2" customFormat="1" ht="24.15" customHeight="1">
      <c r="A278" s="39"/>
      <c r="B278" s="40"/>
      <c r="C278" s="205" t="s">
        <v>493</v>
      </c>
      <c r="D278" s="205" t="s">
        <v>119</v>
      </c>
      <c r="E278" s="206" t="s">
        <v>494</v>
      </c>
      <c r="F278" s="207" t="s">
        <v>495</v>
      </c>
      <c r="G278" s="208" t="s">
        <v>180</v>
      </c>
      <c r="H278" s="209">
        <v>438.60000000000002</v>
      </c>
      <c r="I278" s="210"/>
      <c r="J278" s="209">
        <f>ROUND(I278*H278,2)</f>
        <v>0</v>
      </c>
      <c r="K278" s="207" t="s">
        <v>123</v>
      </c>
      <c r="L278" s="45"/>
      <c r="M278" s="211" t="s">
        <v>18</v>
      </c>
      <c r="N278" s="212" t="s">
        <v>42</v>
      </c>
      <c r="O278" s="85"/>
      <c r="P278" s="213">
        <f>O278*H278</f>
        <v>0</v>
      </c>
      <c r="Q278" s="213">
        <v>0</v>
      </c>
      <c r="R278" s="213">
        <f>Q278*H278</f>
        <v>0</v>
      </c>
      <c r="S278" s="213">
        <v>0</v>
      </c>
      <c r="T278" s="214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5" t="s">
        <v>124</v>
      </c>
      <c r="AT278" s="215" t="s">
        <v>119</v>
      </c>
      <c r="AU278" s="215" t="s">
        <v>79</v>
      </c>
      <c r="AY278" s="18" t="s">
        <v>117</v>
      </c>
      <c r="BE278" s="216">
        <f>IF(N278="základní",J278,0)</f>
        <v>0</v>
      </c>
      <c r="BF278" s="216">
        <f>IF(N278="snížená",J278,0)</f>
        <v>0</v>
      </c>
      <c r="BG278" s="216">
        <f>IF(N278="zákl. přenesená",J278,0)</f>
        <v>0</v>
      </c>
      <c r="BH278" s="216">
        <f>IF(N278="sníž. přenesená",J278,0)</f>
        <v>0</v>
      </c>
      <c r="BI278" s="216">
        <f>IF(N278="nulová",J278,0)</f>
        <v>0</v>
      </c>
      <c r="BJ278" s="18" t="s">
        <v>76</v>
      </c>
      <c r="BK278" s="216">
        <f>ROUND(I278*H278,2)</f>
        <v>0</v>
      </c>
      <c r="BL278" s="18" t="s">
        <v>124</v>
      </c>
      <c r="BM278" s="215" t="s">
        <v>496</v>
      </c>
    </row>
    <row r="279" s="2" customFormat="1">
      <c r="A279" s="39"/>
      <c r="B279" s="40"/>
      <c r="C279" s="41"/>
      <c r="D279" s="217" t="s">
        <v>126</v>
      </c>
      <c r="E279" s="41"/>
      <c r="F279" s="218" t="s">
        <v>497</v>
      </c>
      <c r="G279" s="41"/>
      <c r="H279" s="41"/>
      <c r="I279" s="219"/>
      <c r="J279" s="41"/>
      <c r="K279" s="41"/>
      <c r="L279" s="45"/>
      <c r="M279" s="220"/>
      <c r="N279" s="221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126</v>
      </c>
      <c r="AU279" s="18" t="s">
        <v>79</v>
      </c>
    </row>
    <row r="280" s="2" customFormat="1">
      <c r="A280" s="39"/>
      <c r="B280" s="40"/>
      <c r="C280" s="41"/>
      <c r="D280" s="222" t="s">
        <v>128</v>
      </c>
      <c r="E280" s="41"/>
      <c r="F280" s="223" t="s">
        <v>498</v>
      </c>
      <c r="G280" s="41"/>
      <c r="H280" s="41"/>
      <c r="I280" s="219"/>
      <c r="J280" s="41"/>
      <c r="K280" s="41"/>
      <c r="L280" s="45"/>
      <c r="M280" s="220"/>
      <c r="N280" s="221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128</v>
      </c>
      <c r="AU280" s="18" t="s">
        <v>79</v>
      </c>
    </row>
    <row r="281" s="2" customFormat="1" ht="16.5" customHeight="1">
      <c r="A281" s="39"/>
      <c r="B281" s="40"/>
      <c r="C281" s="205" t="s">
        <v>499</v>
      </c>
      <c r="D281" s="205" t="s">
        <v>119</v>
      </c>
      <c r="E281" s="206" t="s">
        <v>500</v>
      </c>
      <c r="F281" s="207" t="s">
        <v>501</v>
      </c>
      <c r="G281" s="208" t="s">
        <v>180</v>
      </c>
      <c r="H281" s="209">
        <v>4.7999999999999998</v>
      </c>
      <c r="I281" s="210"/>
      <c r="J281" s="209">
        <f>ROUND(I281*H281,2)</f>
        <v>0</v>
      </c>
      <c r="K281" s="207" t="s">
        <v>123</v>
      </c>
      <c r="L281" s="45"/>
      <c r="M281" s="211" t="s">
        <v>18</v>
      </c>
      <c r="N281" s="212" t="s">
        <v>42</v>
      </c>
      <c r="O281" s="85"/>
      <c r="P281" s="213">
        <f>O281*H281</f>
        <v>0</v>
      </c>
      <c r="Q281" s="213">
        <v>0</v>
      </c>
      <c r="R281" s="213">
        <f>Q281*H281</f>
        <v>0</v>
      </c>
      <c r="S281" s="213">
        <v>0</v>
      </c>
      <c r="T281" s="214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15" t="s">
        <v>124</v>
      </c>
      <c r="AT281" s="215" t="s">
        <v>119</v>
      </c>
      <c r="AU281" s="215" t="s">
        <v>79</v>
      </c>
      <c r="AY281" s="18" t="s">
        <v>117</v>
      </c>
      <c r="BE281" s="216">
        <f>IF(N281="základní",J281,0)</f>
        <v>0</v>
      </c>
      <c r="BF281" s="216">
        <f>IF(N281="snížená",J281,0)</f>
        <v>0</v>
      </c>
      <c r="BG281" s="216">
        <f>IF(N281="zákl. přenesená",J281,0)</f>
        <v>0</v>
      </c>
      <c r="BH281" s="216">
        <f>IF(N281="sníž. přenesená",J281,0)</f>
        <v>0</v>
      </c>
      <c r="BI281" s="216">
        <f>IF(N281="nulová",J281,0)</f>
        <v>0</v>
      </c>
      <c r="BJ281" s="18" t="s">
        <v>76</v>
      </c>
      <c r="BK281" s="216">
        <f>ROUND(I281*H281,2)</f>
        <v>0</v>
      </c>
      <c r="BL281" s="18" t="s">
        <v>124</v>
      </c>
      <c r="BM281" s="215" t="s">
        <v>502</v>
      </c>
    </row>
    <row r="282" s="2" customFormat="1">
      <c r="A282" s="39"/>
      <c r="B282" s="40"/>
      <c r="C282" s="41"/>
      <c r="D282" s="217" t="s">
        <v>126</v>
      </c>
      <c r="E282" s="41"/>
      <c r="F282" s="218" t="s">
        <v>503</v>
      </c>
      <c r="G282" s="41"/>
      <c r="H282" s="41"/>
      <c r="I282" s="219"/>
      <c r="J282" s="41"/>
      <c r="K282" s="41"/>
      <c r="L282" s="45"/>
      <c r="M282" s="220"/>
      <c r="N282" s="221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126</v>
      </c>
      <c r="AU282" s="18" t="s">
        <v>79</v>
      </c>
    </row>
    <row r="283" s="2" customFormat="1">
      <c r="A283" s="39"/>
      <c r="B283" s="40"/>
      <c r="C283" s="41"/>
      <c r="D283" s="222" t="s">
        <v>128</v>
      </c>
      <c r="E283" s="41"/>
      <c r="F283" s="223" t="s">
        <v>504</v>
      </c>
      <c r="G283" s="41"/>
      <c r="H283" s="41"/>
      <c r="I283" s="219"/>
      <c r="J283" s="41"/>
      <c r="K283" s="41"/>
      <c r="L283" s="45"/>
      <c r="M283" s="220"/>
      <c r="N283" s="221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128</v>
      </c>
      <c r="AU283" s="18" t="s">
        <v>79</v>
      </c>
    </row>
    <row r="284" s="2" customFormat="1" ht="24.15" customHeight="1">
      <c r="A284" s="39"/>
      <c r="B284" s="40"/>
      <c r="C284" s="205" t="s">
        <v>505</v>
      </c>
      <c r="D284" s="205" t="s">
        <v>119</v>
      </c>
      <c r="E284" s="206" t="s">
        <v>506</v>
      </c>
      <c r="F284" s="207" t="s">
        <v>507</v>
      </c>
      <c r="G284" s="208" t="s">
        <v>180</v>
      </c>
      <c r="H284" s="209">
        <v>19.199999999999999</v>
      </c>
      <c r="I284" s="210"/>
      <c r="J284" s="209">
        <f>ROUND(I284*H284,2)</f>
        <v>0</v>
      </c>
      <c r="K284" s="207" t="s">
        <v>123</v>
      </c>
      <c r="L284" s="45"/>
      <c r="M284" s="211" t="s">
        <v>18</v>
      </c>
      <c r="N284" s="212" t="s">
        <v>42</v>
      </c>
      <c r="O284" s="85"/>
      <c r="P284" s="213">
        <f>O284*H284</f>
        <v>0</v>
      </c>
      <c r="Q284" s="213">
        <v>0</v>
      </c>
      <c r="R284" s="213">
        <f>Q284*H284</f>
        <v>0</v>
      </c>
      <c r="S284" s="213">
        <v>0</v>
      </c>
      <c r="T284" s="214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5" t="s">
        <v>124</v>
      </c>
      <c r="AT284" s="215" t="s">
        <v>119</v>
      </c>
      <c r="AU284" s="215" t="s">
        <v>79</v>
      </c>
      <c r="AY284" s="18" t="s">
        <v>117</v>
      </c>
      <c r="BE284" s="216">
        <f>IF(N284="základní",J284,0)</f>
        <v>0</v>
      </c>
      <c r="BF284" s="216">
        <f>IF(N284="snížená",J284,0)</f>
        <v>0</v>
      </c>
      <c r="BG284" s="216">
        <f>IF(N284="zákl. přenesená",J284,0)</f>
        <v>0</v>
      </c>
      <c r="BH284" s="216">
        <f>IF(N284="sníž. přenesená",J284,0)</f>
        <v>0</v>
      </c>
      <c r="BI284" s="216">
        <f>IF(N284="nulová",J284,0)</f>
        <v>0</v>
      </c>
      <c r="BJ284" s="18" t="s">
        <v>76</v>
      </c>
      <c r="BK284" s="216">
        <f>ROUND(I284*H284,2)</f>
        <v>0</v>
      </c>
      <c r="BL284" s="18" t="s">
        <v>124</v>
      </c>
      <c r="BM284" s="215" t="s">
        <v>508</v>
      </c>
    </row>
    <row r="285" s="2" customFormat="1">
      <c r="A285" s="39"/>
      <c r="B285" s="40"/>
      <c r="C285" s="41"/>
      <c r="D285" s="217" t="s">
        <v>126</v>
      </c>
      <c r="E285" s="41"/>
      <c r="F285" s="218" t="s">
        <v>509</v>
      </c>
      <c r="G285" s="41"/>
      <c r="H285" s="41"/>
      <c r="I285" s="219"/>
      <c r="J285" s="41"/>
      <c r="K285" s="41"/>
      <c r="L285" s="45"/>
      <c r="M285" s="220"/>
      <c r="N285" s="221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126</v>
      </c>
      <c r="AU285" s="18" t="s">
        <v>79</v>
      </c>
    </row>
    <row r="286" s="2" customFormat="1">
      <c r="A286" s="39"/>
      <c r="B286" s="40"/>
      <c r="C286" s="41"/>
      <c r="D286" s="222" t="s">
        <v>128</v>
      </c>
      <c r="E286" s="41"/>
      <c r="F286" s="223" t="s">
        <v>510</v>
      </c>
      <c r="G286" s="41"/>
      <c r="H286" s="41"/>
      <c r="I286" s="219"/>
      <c r="J286" s="41"/>
      <c r="K286" s="41"/>
      <c r="L286" s="45"/>
      <c r="M286" s="220"/>
      <c r="N286" s="221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128</v>
      </c>
      <c r="AU286" s="18" t="s">
        <v>79</v>
      </c>
    </row>
    <row r="287" s="13" customFormat="1">
      <c r="A287" s="13"/>
      <c r="B287" s="224"/>
      <c r="C287" s="225"/>
      <c r="D287" s="217" t="s">
        <v>135</v>
      </c>
      <c r="E287" s="226" t="s">
        <v>18</v>
      </c>
      <c r="F287" s="227" t="s">
        <v>511</v>
      </c>
      <c r="G287" s="225"/>
      <c r="H287" s="226" t="s">
        <v>18</v>
      </c>
      <c r="I287" s="228"/>
      <c r="J287" s="225"/>
      <c r="K287" s="225"/>
      <c r="L287" s="229"/>
      <c r="M287" s="230"/>
      <c r="N287" s="231"/>
      <c r="O287" s="231"/>
      <c r="P287" s="231"/>
      <c r="Q287" s="231"/>
      <c r="R287" s="231"/>
      <c r="S287" s="231"/>
      <c r="T287" s="23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3" t="s">
        <v>135</v>
      </c>
      <c r="AU287" s="233" t="s">
        <v>79</v>
      </c>
      <c r="AV287" s="13" t="s">
        <v>76</v>
      </c>
      <c r="AW287" s="13" t="s">
        <v>32</v>
      </c>
      <c r="AX287" s="13" t="s">
        <v>71</v>
      </c>
      <c r="AY287" s="233" t="s">
        <v>117</v>
      </c>
    </row>
    <row r="288" s="14" customFormat="1">
      <c r="A288" s="14"/>
      <c r="B288" s="234"/>
      <c r="C288" s="235"/>
      <c r="D288" s="217" t="s">
        <v>135</v>
      </c>
      <c r="E288" s="236" t="s">
        <v>18</v>
      </c>
      <c r="F288" s="237" t="s">
        <v>512</v>
      </c>
      <c r="G288" s="235"/>
      <c r="H288" s="238">
        <v>19.199999999999999</v>
      </c>
      <c r="I288" s="239"/>
      <c r="J288" s="235"/>
      <c r="K288" s="235"/>
      <c r="L288" s="240"/>
      <c r="M288" s="241"/>
      <c r="N288" s="242"/>
      <c r="O288" s="242"/>
      <c r="P288" s="242"/>
      <c r="Q288" s="242"/>
      <c r="R288" s="242"/>
      <c r="S288" s="242"/>
      <c r="T288" s="243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4" t="s">
        <v>135</v>
      </c>
      <c r="AU288" s="244" t="s">
        <v>79</v>
      </c>
      <c r="AV288" s="14" t="s">
        <v>79</v>
      </c>
      <c r="AW288" s="14" t="s">
        <v>32</v>
      </c>
      <c r="AX288" s="14" t="s">
        <v>71</v>
      </c>
      <c r="AY288" s="244" t="s">
        <v>117</v>
      </c>
    </row>
    <row r="289" s="15" customFormat="1">
      <c r="A289" s="15"/>
      <c r="B289" s="245"/>
      <c r="C289" s="246"/>
      <c r="D289" s="217" t="s">
        <v>135</v>
      </c>
      <c r="E289" s="247" t="s">
        <v>18</v>
      </c>
      <c r="F289" s="248" t="s">
        <v>138</v>
      </c>
      <c r="G289" s="246"/>
      <c r="H289" s="249">
        <v>19.199999999999999</v>
      </c>
      <c r="I289" s="250"/>
      <c r="J289" s="246"/>
      <c r="K289" s="246"/>
      <c r="L289" s="251"/>
      <c r="M289" s="252"/>
      <c r="N289" s="253"/>
      <c r="O289" s="253"/>
      <c r="P289" s="253"/>
      <c r="Q289" s="253"/>
      <c r="R289" s="253"/>
      <c r="S289" s="253"/>
      <c r="T289" s="254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55" t="s">
        <v>135</v>
      </c>
      <c r="AU289" s="255" t="s">
        <v>79</v>
      </c>
      <c r="AV289" s="15" t="s">
        <v>124</v>
      </c>
      <c r="AW289" s="15" t="s">
        <v>32</v>
      </c>
      <c r="AX289" s="15" t="s">
        <v>76</v>
      </c>
      <c r="AY289" s="255" t="s">
        <v>117</v>
      </c>
    </row>
    <row r="290" s="2" customFormat="1" ht="24.15" customHeight="1">
      <c r="A290" s="39"/>
      <c r="B290" s="40"/>
      <c r="C290" s="205" t="s">
        <v>513</v>
      </c>
      <c r="D290" s="205" t="s">
        <v>119</v>
      </c>
      <c r="E290" s="206" t="s">
        <v>514</v>
      </c>
      <c r="F290" s="207" t="s">
        <v>515</v>
      </c>
      <c r="G290" s="208" t="s">
        <v>180</v>
      </c>
      <c r="H290" s="209">
        <v>25.800000000000001</v>
      </c>
      <c r="I290" s="210"/>
      <c r="J290" s="209">
        <f>ROUND(I290*H290,2)</f>
        <v>0</v>
      </c>
      <c r="K290" s="207" t="s">
        <v>123</v>
      </c>
      <c r="L290" s="45"/>
      <c r="M290" s="211" t="s">
        <v>18</v>
      </c>
      <c r="N290" s="212" t="s">
        <v>42</v>
      </c>
      <c r="O290" s="85"/>
      <c r="P290" s="213">
        <f>O290*H290</f>
        <v>0</v>
      </c>
      <c r="Q290" s="213">
        <v>0</v>
      </c>
      <c r="R290" s="213">
        <f>Q290*H290</f>
        <v>0</v>
      </c>
      <c r="S290" s="213">
        <v>0</v>
      </c>
      <c r="T290" s="214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15" t="s">
        <v>124</v>
      </c>
      <c r="AT290" s="215" t="s">
        <v>119</v>
      </c>
      <c r="AU290" s="215" t="s">
        <v>79</v>
      </c>
      <c r="AY290" s="18" t="s">
        <v>117</v>
      </c>
      <c r="BE290" s="216">
        <f>IF(N290="základní",J290,0)</f>
        <v>0</v>
      </c>
      <c r="BF290" s="216">
        <f>IF(N290="snížená",J290,0)</f>
        <v>0</v>
      </c>
      <c r="BG290" s="216">
        <f>IF(N290="zákl. přenesená",J290,0)</f>
        <v>0</v>
      </c>
      <c r="BH290" s="216">
        <f>IF(N290="sníž. přenesená",J290,0)</f>
        <v>0</v>
      </c>
      <c r="BI290" s="216">
        <f>IF(N290="nulová",J290,0)</f>
        <v>0</v>
      </c>
      <c r="BJ290" s="18" t="s">
        <v>76</v>
      </c>
      <c r="BK290" s="216">
        <f>ROUND(I290*H290,2)</f>
        <v>0</v>
      </c>
      <c r="BL290" s="18" t="s">
        <v>124</v>
      </c>
      <c r="BM290" s="215" t="s">
        <v>516</v>
      </c>
    </row>
    <row r="291" s="2" customFormat="1">
      <c r="A291" s="39"/>
      <c r="B291" s="40"/>
      <c r="C291" s="41"/>
      <c r="D291" s="217" t="s">
        <v>126</v>
      </c>
      <c r="E291" s="41"/>
      <c r="F291" s="218" t="s">
        <v>517</v>
      </c>
      <c r="G291" s="41"/>
      <c r="H291" s="41"/>
      <c r="I291" s="219"/>
      <c r="J291" s="41"/>
      <c r="K291" s="41"/>
      <c r="L291" s="45"/>
      <c r="M291" s="220"/>
      <c r="N291" s="221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126</v>
      </c>
      <c r="AU291" s="18" t="s">
        <v>79</v>
      </c>
    </row>
    <row r="292" s="2" customFormat="1">
      <c r="A292" s="39"/>
      <c r="B292" s="40"/>
      <c r="C292" s="41"/>
      <c r="D292" s="222" t="s">
        <v>128</v>
      </c>
      <c r="E292" s="41"/>
      <c r="F292" s="223" t="s">
        <v>518</v>
      </c>
      <c r="G292" s="41"/>
      <c r="H292" s="41"/>
      <c r="I292" s="219"/>
      <c r="J292" s="41"/>
      <c r="K292" s="41"/>
      <c r="L292" s="45"/>
      <c r="M292" s="220"/>
      <c r="N292" s="221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128</v>
      </c>
      <c r="AU292" s="18" t="s">
        <v>79</v>
      </c>
    </row>
    <row r="293" s="2" customFormat="1" ht="24.15" customHeight="1">
      <c r="A293" s="39"/>
      <c r="B293" s="40"/>
      <c r="C293" s="205" t="s">
        <v>519</v>
      </c>
      <c r="D293" s="205" t="s">
        <v>119</v>
      </c>
      <c r="E293" s="206" t="s">
        <v>520</v>
      </c>
      <c r="F293" s="207" t="s">
        <v>521</v>
      </c>
      <c r="G293" s="208" t="s">
        <v>180</v>
      </c>
      <c r="H293" s="209">
        <v>4.7999999999999998</v>
      </c>
      <c r="I293" s="210"/>
      <c r="J293" s="209">
        <f>ROUND(I293*H293,2)</f>
        <v>0</v>
      </c>
      <c r="K293" s="207" t="s">
        <v>195</v>
      </c>
      <c r="L293" s="45"/>
      <c r="M293" s="211" t="s">
        <v>18</v>
      </c>
      <c r="N293" s="212" t="s">
        <v>42</v>
      </c>
      <c r="O293" s="85"/>
      <c r="P293" s="213">
        <f>O293*H293</f>
        <v>0</v>
      </c>
      <c r="Q293" s="213">
        <v>0</v>
      </c>
      <c r="R293" s="213">
        <f>Q293*H293</f>
        <v>0</v>
      </c>
      <c r="S293" s="213">
        <v>0</v>
      </c>
      <c r="T293" s="214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15" t="s">
        <v>124</v>
      </c>
      <c r="AT293" s="215" t="s">
        <v>119</v>
      </c>
      <c r="AU293" s="215" t="s">
        <v>79</v>
      </c>
      <c r="AY293" s="18" t="s">
        <v>117</v>
      </c>
      <c r="BE293" s="216">
        <f>IF(N293="základní",J293,0)</f>
        <v>0</v>
      </c>
      <c r="BF293" s="216">
        <f>IF(N293="snížená",J293,0)</f>
        <v>0</v>
      </c>
      <c r="BG293" s="216">
        <f>IF(N293="zákl. přenesená",J293,0)</f>
        <v>0</v>
      </c>
      <c r="BH293" s="216">
        <f>IF(N293="sníž. přenesená",J293,0)</f>
        <v>0</v>
      </c>
      <c r="BI293" s="216">
        <f>IF(N293="nulová",J293,0)</f>
        <v>0</v>
      </c>
      <c r="BJ293" s="18" t="s">
        <v>76</v>
      </c>
      <c r="BK293" s="216">
        <f>ROUND(I293*H293,2)</f>
        <v>0</v>
      </c>
      <c r="BL293" s="18" t="s">
        <v>124</v>
      </c>
      <c r="BM293" s="215" t="s">
        <v>522</v>
      </c>
    </row>
    <row r="294" s="2" customFormat="1">
      <c r="A294" s="39"/>
      <c r="B294" s="40"/>
      <c r="C294" s="41"/>
      <c r="D294" s="217" t="s">
        <v>126</v>
      </c>
      <c r="E294" s="41"/>
      <c r="F294" s="218" t="s">
        <v>523</v>
      </c>
      <c r="G294" s="41"/>
      <c r="H294" s="41"/>
      <c r="I294" s="219"/>
      <c r="J294" s="41"/>
      <c r="K294" s="41"/>
      <c r="L294" s="45"/>
      <c r="M294" s="220"/>
      <c r="N294" s="221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126</v>
      </c>
      <c r="AU294" s="18" t="s">
        <v>79</v>
      </c>
    </row>
    <row r="295" s="2" customFormat="1" ht="37.8" customHeight="1">
      <c r="A295" s="39"/>
      <c r="B295" s="40"/>
      <c r="C295" s="205" t="s">
        <v>524</v>
      </c>
      <c r="D295" s="205" t="s">
        <v>119</v>
      </c>
      <c r="E295" s="206" t="s">
        <v>525</v>
      </c>
      <c r="F295" s="207" t="s">
        <v>526</v>
      </c>
      <c r="G295" s="208" t="s">
        <v>180</v>
      </c>
      <c r="H295" s="209">
        <v>12.6</v>
      </c>
      <c r="I295" s="210"/>
      <c r="J295" s="209">
        <f>ROUND(I295*H295,2)</f>
        <v>0</v>
      </c>
      <c r="K295" s="207" t="s">
        <v>123</v>
      </c>
      <c r="L295" s="45"/>
      <c r="M295" s="211" t="s">
        <v>18</v>
      </c>
      <c r="N295" s="212" t="s">
        <v>42</v>
      </c>
      <c r="O295" s="85"/>
      <c r="P295" s="213">
        <f>O295*H295</f>
        <v>0</v>
      </c>
      <c r="Q295" s="213">
        <v>0</v>
      </c>
      <c r="R295" s="213">
        <f>Q295*H295</f>
        <v>0</v>
      </c>
      <c r="S295" s="213">
        <v>0</v>
      </c>
      <c r="T295" s="214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15" t="s">
        <v>124</v>
      </c>
      <c r="AT295" s="215" t="s">
        <v>119</v>
      </c>
      <c r="AU295" s="215" t="s">
        <v>79</v>
      </c>
      <c r="AY295" s="18" t="s">
        <v>117</v>
      </c>
      <c r="BE295" s="216">
        <f>IF(N295="základní",J295,0)</f>
        <v>0</v>
      </c>
      <c r="BF295" s="216">
        <f>IF(N295="snížená",J295,0)</f>
        <v>0</v>
      </c>
      <c r="BG295" s="216">
        <f>IF(N295="zákl. přenesená",J295,0)</f>
        <v>0</v>
      </c>
      <c r="BH295" s="216">
        <f>IF(N295="sníž. přenesená",J295,0)</f>
        <v>0</v>
      </c>
      <c r="BI295" s="216">
        <f>IF(N295="nulová",J295,0)</f>
        <v>0</v>
      </c>
      <c r="BJ295" s="18" t="s">
        <v>76</v>
      </c>
      <c r="BK295" s="216">
        <f>ROUND(I295*H295,2)</f>
        <v>0</v>
      </c>
      <c r="BL295" s="18" t="s">
        <v>124</v>
      </c>
      <c r="BM295" s="215" t="s">
        <v>527</v>
      </c>
    </row>
    <row r="296" s="2" customFormat="1">
      <c r="A296" s="39"/>
      <c r="B296" s="40"/>
      <c r="C296" s="41"/>
      <c r="D296" s="217" t="s">
        <v>126</v>
      </c>
      <c r="E296" s="41"/>
      <c r="F296" s="218" t="s">
        <v>528</v>
      </c>
      <c r="G296" s="41"/>
      <c r="H296" s="41"/>
      <c r="I296" s="219"/>
      <c r="J296" s="41"/>
      <c r="K296" s="41"/>
      <c r="L296" s="45"/>
      <c r="M296" s="220"/>
      <c r="N296" s="221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126</v>
      </c>
      <c r="AU296" s="18" t="s">
        <v>79</v>
      </c>
    </row>
    <row r="297" s="2" customFormat="1">
      <c r="A297" s="39"/>
      <c r="B297" s="40"/>
      <c r="C297" s="41"/>
      <c r="D297" s="222" t="s">
        <v>128</v>
      </c>
      <c r="E297" s="41"/>
      <c r="F297" s="223" t="s">
        <v>529</v>
      </c>
      <c r="G297" s="41"/>
      <c r="H297" s="41"/>
      <c r="I297" s="219"/>
      <c r="J297" s="41"/>
      <c r="K297" s="41"/>
      <c r="L297" s="45"/>
      <c r="M297" s="220"/>
      <c r="N297" s="221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128</v>
      </c>
      <c r="AU297" s="18" t="s">
        <v>79</v>
      </c>
    </row>
    <row r="298" s="2" customFormat="1" ht="33" customHeight="1">
      <c r="A298" s="39"/>
      <c r="B298" s="40"/>
      <c r="C298" s="205" t="s">
        <v>530</v>
      </c>
      <c r="D298" s="205" t="s">
        <v>119</v>
      </c>
      <c r="E298" s="206" t="s">
        <v>531</v>
      </c>
      <c r="F298" s="207" t="s">
        <v>532</v>
      </c>
      <c r="G298" s="208" t="s">
        <v>180</v>
      </c>
      <c r="H298" s="209">
        <v>13.199999999999999</v>
      </c>
      <c r="I298" s="210"/>
      <c r="J298" s="209">
        <f>ROUND(I298*H298,2)</f>
        <v>0</v>
      </c>
      <c r="K298" s="207" t="s">
        <v>123</v>
      </c>
      <c r="L298" s="45"/>
      <c r="M298" s="211" t="s">
        <v>18</v>
      </c>
      <c r="N298" s="212" t="s">
        <v>42</v>
      </c>
      <c r="O298" s="85"/>
      <c r="P298" s="213">
        <f>O298*H298</f>
        <v>0</v>
      </c>
      <c r="Q298" s="213">
        <v>0</v>
      </c>
      <c r="R298" s="213">
        <f>Q298*H298</f>
        <v>0</v>
      </c>
      <c r="S298" s="213">
        <v>0</v>
      </c>
      <c r="T298" s="214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5" t="s">
        <v>124</v>
      </c>
      <c r="AT298" s="215" t="s">
        <v>119</v>
      </c>
      <c r="AU298" s="215" t="s">
        <v>79</v>
      </c>
      <c r="AY298" s="18" t="s">
        <v>117</v>
      </c>
      <c r="BE298" s="216">
        <f>IF(N298="základní",J298,0)</f>
        <v>0</v>
      </c>
      <c r="BF298" s="216">
        <f>IF(N298="snížená",J298,0)</f>
        <v>0</v>
      </c>
      <c r="BG298" s="216">
        <f>IF(N298="zákl. přenesená",J298,0)</f>
        <v>0</v>
      </c>
      <c r="BH298" s="216">
        <f>IF(N298="sníž. přenesená",J298,0)</f>
        <v>0</v>
      </c>
      <c r="BI298" s="216">
        <f>IF(N298="nulová",J298,0)</f>
        <v>0</v>
      </c>
      <c r="BJ298" s="18" t="s">
        <v>76</v>
      </c>
      <c r="BK298" s="216">
        <f>ROUND(I298*H298,2)</f>
        <v>0</v>
      </c>
      <c r="BL298" s="18" t="s">
        <v>124</v>
      </c>
      <c r="BM298" s="215" t="s">
        <v>533</v>
      </c>
    </row>
    <row r="299" s="2" customFormat="1">
      <c r="A299" s="39"/>
      <c r="B299" s="40"/>
      <c r="C299" s="41"/>
      <c r="D299" s="217" t="s">
        <v>126</v>
      </c>
      <c r="E299" s="41"/>
      <c r="F299" s="218" t="s">
        <v>534</v>
      </c>
      <c r="G299" s="41"/>
      <c r="H299" s="41"/>
      <c r="I299" s="219"/>
      <c r="J299" s="41"/>
      <c r="K299" s="41"/>
      <c r="L299" s="45"/>
      <c r="M299" s="220"/>
      <c r="N299" s="221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126</v>
      </c>
      <c r="AU299" s="18" t="s">
        <v>79</v>
      </c>
    </row>
    <row r="300" s="2" customFormat="1">
      <c r="A300" s="39"/>
      <c r="B300" s="40"/>
      <c r="C300" s="41"/>
      <c r="D300" s="222" t="s">
        <v>128</v>
      </c>
      <c r="E300" s="41"/>
      <c r="F300" s="223" t="s">
        <v>535</v>
      </c>
      <c r="G300" s="41"/>
      <c r="H300" s="41"/>
      <c r="I300" s="219"/>
      <c r="J300" s="41"/>
      <c r="K300" s="41"/>
      <c r="L300" s="45"/>
      <c r="M300" s="220"/>
      <c r="N300" s="221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128</v>
      </c>
      <c r="AU300" s="18" t="s">
        <v>79</v>
      </c>
    </row>
    <row r="301" s="12" customFormat="1" ht="22.8" customHeight="1">
      <c r="A301" s="12"/>
      <c r="B301" s="189"/>
      <c r="C301" s="190"/>
      <c r="D301" s="191" t="s">
        <v>70</v>
      </c>
      <c r="E301" s="203" t="s">
        <v>536</v>
      </c>
      <c r="F301" s="203" t="s">
        <v>537</v>
      </c>
      <c r="G301" s="190"/>
      <c r="H301" s="190"/>
      <c r="I301" s="193"/>
      <c r="J301" s="204">
        <f>BK301</f>
        <v>0</v>
      </c>
      <c r="K301" s="190"/>
      <c r="L301" s="195"/>
      <c r="M301" s="196"/>
      <c r="N301" s="197"/>
      <c r="O301" s="197"/>
      <c r="P301" s="198">
        <f>SUM(P302:P304)</f>
        <v>0</v>
      </c>
      <c r="Q301" s="197"/>
      <c r="R301" s="198">
        <f>SUM(R302:R304)</f>
        <v>0</v>
      </c>
      <c r="S301" s="197"/>
      <c r="T301" s="199">
        <f>SUM(T302:T304)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00" t="s">
        <v>76</v>
      </c>
      <c r="AT301" s="201" t="s">
        <v>70</v>
      </c>
      <c r="AU301" s="201" t="s">
        <v>76</v>
      </c>
      <c r="AY301" s="200" t="s">
        <v>117</v>
      </c>
      <c r="BK301" s="202">
        <f>SUM(BK302:BK304)</f>
        <v>0</v>
      </c>
    </row>
    <row r="302" s="2" customFormat="1" ht="33" customHeight="1">
      <c r="A302" s="39"/>
      <c r="B302" s="40"/>
      <c r="C302" s="205" t="s">
        <v>538</v>
      </c>
      <c r="D302" s="205" t="s">
        <v>119</v>
      </c>
      <c r="E302" s="206" t="s">
        <v>539</v>
      </c>
      <c r="F302" s="207" t="s">
        <v>540</v>
      </c>
      <c r="G302" s="208" t="s">
        <v>180</v>
      </c>
      <c r="H302" s="209">
        <v>219.09</v>
      </c>
      <c r="I302" s="210"/>
      <c r="J302" s="209">
        <f>ROUND(I302*H302,2)</f>
        <v>0</v>
      </c>
      <c r="K302" s="207" t="s">
        <v>123</v>
      </c>
      <c r="L302" s="45"/>
      <c r="M302" s="211" t="s">
        <v>18</v>
      </c>
      <c r="N302" s="212" t="s">
        <v>42</v>
      </c>
      <c r="O302" s="85"/>
      <c r="P302" s="213">
        <f>O302*H302</f>
        <v>0</v>
      </c>
      <c r="Q302" s="213">
        <v>0</v>
      </c>
      <c r="R302" s="213">
        <f>Q302*H302</f>
        <v>0</v>
      </c>
      <c r="S302" s="213">
        <v>0</v>
      </c>
      <c r="T302" s="214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15" t="s">
        <v>124</v>
      </c>
      <c r="AT302" s="215" t="s">
        <v>119</v>
      </c>
      <c r="AU302" s="215" t="s">
        <v>79</v>
      </c>
      <c r="AY302" s="18" t="s">
        <v>117</v>
      </c>
      <c r="BE302" s="216">
        <f>IF(N302="základní",J302,0)</f>
        <v>0</v>
      </c>
      <c r="BF302" s="216">
        <f>IF(N302="snížená",J302,0)</f>
        <v>0</v>
      </c>
      <c r="BG302" s="216">
        <f>IF(N302="zákl. přenesená",J302,0)</f>
        <v>0</v>
      </c>
      <c r="BH302" s="216">
        <f>IF(N302="sníž. přenesená",J302,0)</f>
        <v>0</v>
      </c>
      <c r="BI302" s="216">
        <f>IF(N302="nulová",J302,0)</f>
        <v>0</v>
      </c>
      <c r="BJ302" s="18" t="s">
        <v>76</v>
      </c>
      <c r="BK302" s="216">
        <f>ROUND(I302*H302,2)</f>
        <v>0</v>
      </c>
      <c r="BL302" s="18" t="s">
        <v>124</v>
      </c>
      <c r="BM302" s="215" t="s">
        <v>541</v>
      </c>
    </row>
    <row r="303" s="2" customFormat="1">
      <c r="A303" s="39"/>
      <c r="B303" s="40"/>
      <c r="C303" s="41"/>
      <c r="D303" s="217" t="s">
        <v>126</v>
      </c>
      <c r="E303" s="41"/>
      <c r="F303" s="218" t="s">
        <v>542</v>
      </c>
      <c r="G303" s="41"/>
      <c r="H303" s="41"/>
      <c r="I303" s="219"/>
      <c r="J303" s="41"/>
      <c r="K303" s="41"/>
      <c r="L303" s="45"/>
      <c r="M303" s="220"/>
      <c r="N303" s="221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126</v>
      </c>
      <c r="AU303" s="18" t="s">
        <v>79</v>
      </c>
    </row>
    <row r="304" s="2" customFormat="1">
      <c r="A304" s="39"/>
      <c r="B304" s="40"/>
      <c r="C304" s="41"/>
      <c r="D304" s="222" t="s">
        <v>128</v>
      </c>
      <c r="E304" s="41"/>
      <c r="F304" s="223" t="s">
        <v>543</v>
      </c>
      <c r="G304" s="41"/>
      <c r="H304" s="41"/>
      <c r="I304" s="219"/>
      <c r="J304" s="41"/>
      <c r="K304" s="41"/>
      <c r="L304" s="45"/>
      <c r="M304" s="220"/>
      <c r="N304" s="221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128</v>
      </c>
      <c r="AU304" s="18" t="s">
        <v>79</v>
      </c>
    </row>
    <row r="305" s="12" customFormat="1" ht="25.92" customHeight="1">
      <c r="A305" s="12"/>
      <c r="B305" s="189"/>
      <c r="C305" s="190"/>
      <c r="D305" s="191" t="s">
        <v>70</v>
      </c>
      <c r="E305" s="192" t="s">
        <v>544</v>
      </c>
      <c r="F305" s="192" t="s">
        <v>545</v>
      </c>
      <c r="G305" s="190"/>
      <c r="H305" s="190"/>
      <c r="I305" s="193"/>
      <c r="J305" s="194">
        <f>BK305</f>
        <v>0</v>
      </c>
      <c r="K305" s="190"/>
      <c r="L305" s="195"/>
      <c r="M305" s="196"/>
      <c r="N305" s="197"/>
      <c r="O305" s="197"/>
      <c r="P305" s="198">
        <f>P306+P315+P324</f>
        <v>0</v>
      </c>
      <c r="Q305" s="197"/>
      <c r="R305" s="198">
        <f>R306+R315+R324</f>
        <v>1.1188480000000001</v>
      </c>
      <c r="S305" s="197"/>
      <c r="T305" s="199">
        <f>T306+T315+T324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00" t="s">
        <v>79</v>
      </c>
      <c r="AT305" s="201" t="s">
        <v>70</v>
      </c>
      <c r="AU305" s="201" t="s">
        <v>71</v>
      </c>
      <c r="AY305" s="200" t="s">
        <v>117</v>
      </c>
      <c r="BK305" s="202">
        <f>BK306+BK315+BK324</f>
        <v>0</v>
      </c>
    </row>
    <row r="306" s="12" customFormat="1" ht="22.8" customHeight="1">
      <c r="A306" s="12"/>
      <c r="B306" s="189"/>
      <c r="C306" s="190"/>
      <c r="D306" s="191" t="s">
        <v>70</v>
      </c>
      <c r="E306" s="203" t="s">
        <v>546</v>
      </c>
      <c r="F306" s="203" t="s">
        <v>547</v>
      </c>
      <c r="G306" s="190"/>
      <c r="H306" s="190"/>
      <c r="I306" s="193"/>
      <c r="J306" s="204">
        <f>BK306</f>
        <v>0</v>
      </c>
      <c r="K306" s="190"/>
      <c r="L306" s="195"/>
      <c r="M306" s="196"/>
      <c r="N306" s="197"/>
      <c r="O306" s="197"/>
      <c r="P306" s="198">
        <f>SUM(P307:P314)</f>
        <v>0</v>
      </c>
      <c r="Q306" s="197"/>
      <c r="R306" s="198">
        <f>SUM(R307:R314)</f>
        <v>0.024400000000000002</v>
      </c>
      <c r="S306" s="197"/>
      <c r="T306" s="199">
        <f>SUM(T307:T314)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00" t="s">
        <v>79</v>
      </c>
      <c r="AT306" s="201" t="s">
        <v>70</v>
      </c>
      <c r="AU306" s="201" t="s">
        <v>76</v>
      </c>
      <c r="AY306" s="200" t="s">
        <v>117</v>
      </c>
      <c r="BK306" s="202">
        <f>SUM(BK307:BK314)</f>
        <v>0</v>
      </c>
    </row>
    <row r="307" s="2" customFormat="1" ht="24.15" customHeight="1">
      <c r="A307" s="39"/>
      <c r="B307" s="40"/>
      <c r="C307" s="205" t="s">
        <v>548</v>
      </c>
      <c r="D307" s="205" t="s">
        <v>119</v>
      </c>
      <c r="E307" s="206" t="s">
        <v>549</v>
      </c>
      <c r="F307" s="207" t="s">
        <v>550</v>
      </c>
      <c r="G307" s="208" t="s">
        <v>122</v>
      </c>
      <c r="H307" s="209">
        <v>61</v>
      </c>
      <c r="I307" s="210"/>
      <c r="J307" s="209">
        <f>ROUND(I307*H307,2)</f>
        <v>0</v>
      </c>
      <c r="K307" s="207" t="s">
        <v>123</v>
      </c>
      <c r="L307" s="45"/>
      <c r="M307" s="211" t="s">
        <v>18</v>
      </c>
      <c r="N307" s="212" t="s">
        <v>42</v>
      </c>
      <c r="O307" s="85"/>
      <c r="P307" s="213">
        <f>O307*H307</f>
        <v>0</v>
      </c>
      <c r="Q307" s="213">
        <v>4.0000000000000003E-05</v>
      </c>
      <c r="R307" s="213">
        <f>Q307*H307</f>
        <v>0.0024400000000000003</v>
      </c>
      <c r="S307" s="213">
        <v>0</v>
      </c>
      <c r="T307" s="214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15" t="s">
        <v>213</v>
      </c>
      <c r="AT307" s="215" t="s">
        <v>119</v>
      </c>
      <c r="AU307" s="215" t="s">
        <v>79</v>
      </c>
      <c r="AY307" s="18" t="s">
        <v>117</v>
      </c>
      <c r="BE307" s="216">
        <f>IF(N307="základní",J307,0)</f>
        <v>0</v>
      </c>
      <c r="BF307" s="216">
        <f>IF(N307="snížená",J307,0)</f>
        <v>0</v>
      </c>
      <c r="BG307" s="216">
        <f>IF(N307="zákl. přenesená",J307,0)</f>
        <v>0</v>
      </c>
      <c r="BH307" s="216">
        <f>IF(N307="sníž. přenesená",J307,0)</f>
        <v>0</v>
      </c>
      <c r="BI307" s="216">
        <f>IF(N307="nulová",J307,0)</f>
        <v>0</v>
      </c>
      <c r="BJ307" s="18" t="s">
        <v>76</v>
      </c>
      <c r="BK307" s="216">
        <f>ROUND(I307*H307,2)</f>
        <v>0</v>
      </c>
      <c r="BL307" s="18" t="s">
        <v>213</v>
      </c>
      <c r="BM307" s="215" t="s">
        <v>551</v>
      </c>
    </row>
    <row r="308" s="2" customFormat="1">
      <c r="A308" s="39"/>
      <c r="B308" s="40"/>
      <c r="C308" s="41"/>
      <c r="D308" s="217" t="s">
        <v>126</v>
      </c>
      <c r="E308" s="41"/>
      <c r="F308" s="218" t="s">
        <v>552</v>
      </c>
      <c r="G308" s="41"/>
      <c r="H308" s="41"/>
      <c r="I308" s="219"/>
      <c r="J308" s="41"/>
      <c r="K308" s="41"/>
      <c r="L308" s="45"/>
      <c r="M308" s="220"/>
      <c r="N308" s="221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126</v>
      </c>
      <c r="AU308" s="18" t="s">
        <v>79</v>
      </c>
    </row>
    <row r="309" s="2" customFormat="1">
      <c r="A309" s="39"/>
      <c r="B309" s="40"/>
      <c r="C309" s="41"/>
      <c r="D309" s="222" t="s">
        <v>128</v>
      </c>
      <c r="E309" s="41"/>
      <c r="F309" s="223" t="s">
        <v>553</v>
      </c>
      <c r="G309" s="41"/>
      <c r="H309" s="41"/>
      <c r="I309" s="219"/>
      <c r="J309" s="41"/>
      <c r="K309" s="41"/>
      <c r="L309" s="45"/>
      <c r="M309" s="220"/>
      <c r="N309" s="221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128</v>
      </c>
      <c r="AU309" s="18" t="s">
        <v>79</v>
      </c>
    </row>
    <row r="310" s="2" customFormat="1" ht="24.15" customHeight="1">
      <c r="A310" s="39"/>
      <c r="B310" s="40"/>
      <c r="C310" s="256" t="s">
        <v>554</v>
      </c>
      <c r="D310" s="256" t="s">
        <v>177</v>
      </c>
      <c r="E310" s="257" t="s">
        <v>555</v>
      </c>
      <c r="F310" s="258" t="s">
        <v>556</v>
      </c>
      <c r="G310" s="259" t="s">
        <v>122</v>
      </c>
      <c r="H310" s="260">
        <v>73.200000000000003</v>
      </c>
      <c r="I310" s="261"/>
      <c r="J310" s="260">
        <f>ROUND(I310*H310,2)</f>
        <v>0</v>
      </c>
      <c r="K310" s="258" t="s">
        <v>123</v>
      </c>
      <c r="L310" s="262"/>
      <c r="M310" s="263" t="s">
        <v>18</v>
      </c>
      <c r="N310" s="264" t="s">
        <v>42</v>
      </c>
      <c r="O310" s="85"/>
      <c r="P310" s="213">
        <f>O310*H310</f>
        <v>0</v>
      </c>
      <c r="Q310" s="213">
        <v>0.00029999999999999997</v>
      </c>
      <c r="R310" s="213">
        <f>Q310*H310</f>
        <v>0.02196</v>
      </c>
      <c r="S310" s="213">
        <v>0</v>
      </c>
      <c r="T310" s="214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15" t="s">
        <v>303</v>
      </c>
      <c r="AT310" s="215" t="s">
        <v>177</v>
      </c>
      <c r="AU310" s="215" t="s">
        <v>79</v>
      </c>
      <c r="AY310" s="18" t="s">
        <v>117</v>
      </c>
      <c r="BE310" s="216">
        <f>IF(N310="základní",J310,0)</f>
        <v>0</v>
      </c>
      <c r="BF310" s="216">
        <f>IF(N310="snížená",J310,0)</f>
        <v>0</v>
      </c>
      <c r="BG310" s="216">
        <f>IF(N310="zákl. přenesená",J310,0)</f>
        <v>0</v>
      </c>
      <c r="BH310" s="216">
        <f>IF(N310="sníž. přenesená",J310,0)</f>
        <v>0</v>
      </c>
      <c r="BI310" s="216">
        <f>IF(N310="nulová",J310,0)</f>
        <v>0</v>
      </c>
      <c r="BJ310" s="18" t="s">
        <v>76</v>
      </c>
      <c r="BK310" s="216">
        <f>ROUND(I310*H310,2)</f>
        <v>0</v>
      </c>
      <c r="BL310" s="18" t="s">
        <v>213</v>
      </c>
      <c r="BM310" s="215" t="s">
        <v>557</v>
      </c>
    </row>
    <row r="311" s="2" customFormat="1">
      <c r="A311" s="39"/>
      <c r="B311" s="40"/>
      <c r="C311" s="41"/>
      <c r="D311" s="217" t="s">
        <v>126</v>
      </c>
      <c r="E311" s="41"/>
      <c r="F311" s="218" t="s">
        <v>556</v>
      </c>
      <c r="G311" s="41"/>
      <c r="H311" s="41"/>
      <c r="I311" s="219"/>
      <c r="J311" s="41"/>
      <c r="K311" s="41"/>
      <c r="L311" s="45"/>
      <c r="M311" s="220"/>
      <c r="N311" s="221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126</v>
      </c>
      <c r="AU311" s="18" t="s">
        <v>79</v>
      </c>
    </row>
    <row r="312" s="2" customFormat="1" ht="24.15" customHeight="1">
      <c r="A312" s="39"/>
      <c r="B312" s="40"/>
      <c r="C312" s="205" t="s">
        <v>558</v>
      </c>
      <c r="D312" s="205" t="s">
        <v>119</v>
      </c>
      <c r="E312" s="206" t="s">
        <v>559</v>
      </c>
      <c r="F312" s="207" t="s">
        <v>560</v>
      </c>
      <c r="G312" s="208" t="s">
        <v>180</v>
      </c>
      <c r="H312" s="209">
        <v>0.02</v>
      </c>
      <c r="I312" s="210"/>
      <c r="J312" s="209">
        <f>ROUND(I312*H312,2)</f>
        <v>0</v>
      </c>
      <c r="K312" s="207" t="s">
        <v>123</v>
      </c>
      <c r="L312" s="45"/>
      <c r="M312" s="211" t="s">
        <v>18</v>
      </c>
      <c r="N312" s="212" t="s">
        <v>42</v>
      </c>
      <c r="O312" s="85"/>
      <c r="P312" s="213">
        <f>O312*H312</f>
        <v>0</v>
      </c>
      <c r="Q312" s="213">
        <v>0</v>
      </c>
      <c r="R312" s="213">
        <f>Q312*H312</f>
        <v>0</v>
      </c>
      <c r="S312" s="213">
        <v>0</v>
      </c>
      <c r="T312" s="214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15" t="s">
        <v>213</v>
      </c>
      <c r="AT312" s="215" t="s">
        <v>119</v>
      </c>
      <c r="AU312" s="215" t="s">
        <v>79</v>
      </c>
      <c r="AY312" s="18" t="s">
        <v>117</v>
      </c>
      <c r="BE312" s="216">
        <f>IF(N312="základní",J312,0)</f>
        <v>0</v>
      </c>
      <c r="BF312" s="216">
        <f>IF(N312="snížená",J312,0)</f>
        <v>0</v>
      </c>
      <c r="BG312" s="216">
        <f>IF(N312="zákl. přenesená",J312,0)</f>
        <v>0</v>
      </c>
      <c r="BH312" s="216">
        <f>IF(N312="sníž. přenesená",J312,0)</f>
        <v>0</v>
      </c>
      <c r="BI312" s="216">
        <f>IF(N312="nulová",J312,0)</f>
        <v>0</v>
      </c>
      <c r="BJ312" s="18" t="s">
        <v>76</v>
      </c>
      <c r="BK312" s="216">
        <f>ROUND(I312*H312,2)</f>
        <v>0</v>
      </c>
      <c r="BL312" s="18" t="s">
        <v>213</v>
      </c>
      <c r="BM312" s="215" t="s">
        <v>561</v>
      </c>
    </row>
    <row r="313" s="2" customFormat="1">
      <c r="A313" s="39"/>
      <c r="B313" s="40"/>
      <c r="C313" s="41"/>
      <c r="D313" s="217" t="s">
        <v>126</v>
      </c>
      <c r="E313" s="41"/>
      <c r="F313" s="218" t="s">
        <v>562</v>
      </c>
      <c r="G313" s="41"/>
      <c r="H313" s="41"/>
      <c r="I313" s="219"/>
      <c r="J313" s="41"/>
      <c r="K313" s="41"/>
      <c r="L313" s="45"/>
      <c r="M313" s="220"/>
      <c r="N313" s="221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126</v>
      </c>
      <c r="AU313" s="18" t="s">
        <v>79</v>
      </c>
    </row>
    <row r="314" s="2" customFormat="1">
      <c r="A314" s="39"/>
      <c r="B314" s="40"/>
      <c r="C314" s="41"/>
      <c r="D314" s="222" t="s">
        <v>128</v>
      </c>
      <c r="E314" s="41"/>
      <c r="F314" s="223" t="s">
        <v>563</v>
      </c>
      <c r="G314" s="41"/>
      <c r="H314" s="41"/>
      <c r="I314" s="219"/>
      <c r="J314" s="41"/>
      <c r="K314" s="41"/>
      <c r="L314" s="45"/>
      <c r="M314" s="220"/>
      <c r="N314" s="221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128</v>
      </c>
      <c r="AU314" s="18" t="s">
        <v>79</v>
      </c>
    </row>
    <row r="315" s="12" customFormat="1" ht="22.8" customHeight="1">
      <c r="A315" s="12"/>
      <c r="B315" s="189"/>
      <c r="C315" s="190"/>
      <c r="D315" s="191" t="s">
        <v>70</v>
      </c>
      <c r="E315" s="203" t="s">
        <v>564</v>
      </c>
      <c r="F315" s="203" t="s">
        <v>565</v>
      </c>
      <c r="G315" s="190"/>
      <c r="H315" s="190"/>
      <c r="I315" s="193"/>
      <c r="J315" s="204">
        <f>BK315</f>
        <v>0</v>
      </c>
      <c r="K315" s="190"/>
      <c r="L315" s="195"/>
      <c r="M315" s="196"/>
      <c r="N315" s="197"/>
      <c r="O315" s="197"/>
      <c r="P315" s="198">
        <f>SUM(P316:P323)</f>
        <v>0</v>
      </c>
      <c r="Q315" s="197"/>
      <c r="R315" s="198">
        <f>SUM(R316:R323)</f>
        <v>1.0722480000000001</v>
      </c>
      <c r="S315" s="197"/>
      <c r="T315" s="199">
        <f>SUM(T316:T323)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00" t="s">
        <v>79</v>
      </c>
      <c r="AT315" s="201" t="s">
        <v>70</v>
      </c>
      <c r="AU315" s="201" t="s">
        <v>76</v>
      </c>
      <c r="AY315" s="200" t="s">
        <v>117</v>
      </c>
      <c r="BK315" s="202">
        <f>SUM(BK316:BK323)</f>
        <v>0</v>
      </c>
    </row>
    <row r="316" s="2" customFormat="1" ht="24.15" customHeight="1">
      <c r="A316" s="39"/>
      <c r="B316" s="40"/>
      <c r="C316" s="205" t="s">
        <v>566</v>
      </c>
      <c r="D316" s="205" t="s">
        <v>119</v>
      </c>
      <c r="E316" s="206" t="s">
        <v>567</v>
      </c>
      <c r="F316" s="207" t="s">
        <v>568</v>
      </c>
      <c r="G316" s="208" t="s">
        <v>172</v>
      </c>
      <c r="H316" s="209">
        <v>35.619999999999997</v>
      </c>
      <c r="I316" s="210"/>
      <c r="J316" s="209">
        <f>ROUND(I316*H316,2)</f>
        <v>0</v>
      </c>
      <c r="K316" s="207" t="s">
        <v>123</v>
      </c>
      <c r="L316" s="45"/>
      <c r="M316" s="211" t="s">
        <v>18</v>
      </c>
      <c r="N316" s="212" t="s">
        <v>42</v>
      </c>
      <c r="O316" s="85"/>
      <c r="P316" s="213">
        <f>O316*H316</f>
        <v>0</v>
      </c>
      <c r="Q316" s="213">
        <v>0.00040000000000000002</v>
      </c>
      <c r="R316" s="213">
        <f>Q316*H316</f>
        <v>0.014248</v>
      </c>
      <c r="S316" s="213">
        <v>0</v>
      </c>
      <c r="T316" s="214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15" t="s">
        <v>213</v>
      </c>
      <c r="AT316" s="215" t="s">
        <v>119</v>
      </c>
      <c r="AU316" s="215" t="s">
        <v>79</v>
      </c>
      <c r="AY316" s="18" t="s">
        <v>117</v>
      </c>
      <c r="BE316" s="216">
        <f>IF(N316="základní",J316,0)</f>
        <v>0</v>
      </c>
      <c r="BF316" s="216">
        <f>IF(N316="snížená",J316,0)</f>
        <v>0</v>
      </c>
      <c r="BG316" s="216">
        <f>IF(N316="zákl. přenesená",J316,0)</f>
        <v>0</v>
      </c>
      <c r="BH316" s="216">
        <f>IF(N316="sníž. přenesená",J316,0)</f>
        <v>0</v>
      </c>
      <c r="BI316" s="216">
        <f>IF(N316="nulová",J316,0)</f>
        <v>0</v>
      </c>
      <c r="BJ316" s="18" t="s">
        <v>76</v>
      </c>
      <c r="BK316" s="216">
        <f>ROUND(I316*H316,2)</f>
        <v>0</v>
      </c>
      <c r="BL316" s="18" t="s">
        <v>213</v>
      </c>
      <c r="BM316" s="215" t="s">
        <v>569</v>
      </c>
    </row>
    <row r="317" s="2" customFormat="1">
      <c r="A317" s="39"/>
      <c r="B317" s="40"/>
      <c r="C317" s="41"/>
      <c r="D317" s="217" t="s">
        <v>126</v>
      </c>
      <c r="E317" s="41"/>
      <c r="F317" s="218" t="s">
        <v>570</v>
      </c>
      <c r="G317" s="41"/>
      <c r="H317" s="41"/>
      <c r="I317" s="219"/>
      <c r="J317" s="41"/>
      <c r="K317" s="41"/>
      <c r="L317" s="45"/>
      <c r="M317" s="220"/>
      <c r="N317" s="221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126</v>
      </c>
      <c r="AU317" s="18" t="s">
        <v>79</v>
      </c>
    </row>
    <row r="318" s="2" customFormat="1">
      <c r="A318" s="39"/>
      <c r="B318" s="40"/>
      <c r="C318" s="41"/>
      <c r="D318" s="222" t="s">
        <v>128</v>
      </c>
      <c r="E318" s="41"/>
      <c r="F318" s="223" t="s">
        <v>571</v>
      </c>
      <c r="G318" s="41"/>
      <c r="H318" s="41"/>
      <c r="I318" s="219"/>
      <c r="J318" s="41"/>
      <c r="K318" s="41"/>
      <c r="L318" s="45"/>
      <c r="M318" s="220"/>
      <c r="N318" s="221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128</v>
      </c>
      <c r="AU318" s="18" t="s">
        <v>79</v>
      </c>
    </row>
    <row r="319" s="2" customFormat="1" ht="37.8" customHeight="1">
      <c r="A319" s="39"/>
      <c r="B319" s="40"/>
      <c r="C319" s="256" t="s">
        <v>572</v>
      </c>
      <c r="D319" s="256" t="s">
        <v>177</v>
      </c>
      <c r="E319" s="257" t="s">
        <v>573</v>
      </c>
      <c r="F319" s="258" t="s">
        <v>574</v>
      </c>
      <c r="G319" s="259" t="s">
        <v>575</v>
      </c>
      <c r="H319" s="260">
        <v>1058</v>
      </c>
      <c r="I319" s="261"/>
      <c r="J319" s="260">
        <f>ROUND(I319*H319,2)</f>
        <v>0</v>
      </c>
      <c r="K319" s="258" t="s">
        <v>195</v>
      </c>
      <c r="L319" s="262"/>
      <c r="M319" s="263" t="s">
        <v>18</v>
      </c>
      <c r="N319" s="264" t="s">
        <v>42</v>
      </c>
      <c r="O319" s="85"/>
      <c r="P319" s="213">
        <f>O319*H319</f>
        <v>0</v>
      </c>
      <c r="Q319" s="213">
        <v>0.001</v>
      </c>
      <c r="R319" s="213">
        <f>Q319*H319</f>
        <v>1.0580000000000001</v>
      </c>
      <c r="S319" s="213">
        <v>0</v>
      </c>
      <c r="T319" s="214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15" t="s">
        <v>303</v>
      </c>
      <c r="AT319" s="215" t="s">
        <v>177</v>
      </c>
      <c r="AU319" s="215" t="s">
        <v>79</v>
      </c>
      <c r="AY319" s="18" t="s">
        <v>117</v>
      </c>
      <c r="BE319" s="216">
        <f>IF(N319="základní",J319,0)</f>
        <v>0</v>
      </c>
      <c r="BF319" s="216">
        <f>IF(N319="snížená",J319,0)</f>
        <v>0</v>
      </c>
      <c r="BG319" s="216">
        <f>IF(N319="zákl. přenesená",J319,0)</f>
        <v>0</v>
      </c>
      <c r="BH319" s="216">
        <f>IF(N319="sníž. přenesená",J319,0)</f>
        <v>0</v>
      </c>
      <c r="BI319" s="216">
        <f>IF(N319="nulová",J319,0)</f>
        <v>0</v>
      </c>
      <c r="BJ319" s="18" t="s">
        <v>76</v>
      </c>
      <c r="BK319" s="216">
        <f>ROUND(I319*H319,2)</f>
        <v>0</v>
      </c>
      <c r="BL319" s="18" t="s">
        <v>213</v>
      </c>
      <c r="BM319" s="215" t="s">
        <v>576</v>
      </c>
    </row>
    <row r="320" s="2" customFormat="1">
      <c r="A320" s="39"/>
      <c r="B320" s="40"/>
      <c r="C320" s="41"/>
      <c r="D320" s="217" t="s">
        <v>126</v>
      </c>
      <c r="E320" s="41"/>
      <c r="F320" s="218" t="s">
        <v>574</v>
      </c>
      <c r="G320" s="41"/>
      <c r="H320" s="41"/>
      <c r="I320" s="219"/>
      <c r="J320" s="41"/>
      <c r="K320" s="41"/>
      <c r="L320" s="45"/>
      <c r="M320" s="220"/>
      <c r="N320" s="221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126</v>
      </c>
      <c r="AU320" s="18" t="s">
        <v>79</v>
      </c>
    </row>
    <row r="321" s="2" customFormat="1" ht="24.15" customHeight="1">
      <c r="A321" s="39"/>
      <c r="B321" s="40"/>
      <c r="C321" s="205" t="s">
        <v>577</v>
      </c>
      <c r="D321" s="205" t="s">
        <v>119</v>
      </c>
      <c r="E321" s="206" t="s">
        <v>578</v>
      </c>
      <c r="F321" s="207" t="s">
        <v>579</v>
      </c>
      <c r="G321" s="208" t="s">
        <v>180</v>
      </c>
      <c r="H321" s="209">
        <v>1.0700000000000001</v>
      </c>
      <c r="I321" s="210"/>
      <c r="J321" s="209">
        <f>ROUND(I321*H321,2)</f>
        <v>0</v>
      </c>
      <c r="K321" s="207" t="s">
        <v>123</v>
      </c>
      <c r="L321" s="45"/>
      <c r="M321" s="211" t="s">
        <v>18</v>
      </c>
      <c r="N321" s="212" t="s">
        <v>42</v>
      </c>
      <c r="O321" s="85"/>
      <c r="P321" s="213">
        <f>O321*H321</f>
        <v>0</v>
      </c>
      <c r="Q321" s="213">
        <v>0</v>
      </c>
      <c r="R321" s="213">
        <f>Q321*H321</f>
        <v>0</v>
      </c>
      <c r="S321" s="213">
        <v>0</v>
      </c>
      <c r="T321" s="214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15" t="s">
        <v>213</v>
      </c>
      <c r="AT321" s="215" t="s">
        <v>119</v>
      </c>
      <c r="AU321" s="215" t="s">
        <v>79</v>
      </c>
      <c r="AY321" s="18" t="s">
        <v>117</v>
      </c>
      <c r="BE321" s="216">
        <f>IF(N321="základní",J321,0)</f>
        <v>0</v>
      </c>
      <c r="BF321" s="216">
        <f>IF(N321="snížená",J321,0)</f>
        <v>0</v>
      </c>
      <c r="BG321" s="216">
        <f>IF(N321="zákl. přenesená",J321,0)</f>
        <v>0</v>
      </c>
      <c r="BH321" s="216">
        <f>IF(N321="sníž. přenesená",J321,0)</f>
        <v>0</v>
      </c>
      <c r="BI321" s="216">
        <f>IF(N321="nulová",J321,0)</f>
        <v>0</v>
      </c>
      <c r="BJ321" s="18" t="s">
        <v>76</v>
      </c>
      <c r="BK321" s="216">
        <f>ROUND(I321*H321,2)</f>
        <v>0</v>
      </c>
      <c r="BL321" s="18" t="s">
        <v>213</v>
      </c>
      <c r="BM321" s="215" t="s">
        <v>580</v>
      </c>
    </row>
    <row r="322" s="2" customFormat="1">
      <c r="A322" s="39"/>
      <c r="B322" s="40"/>
      <c r="C322" s="41"/>
      <c r="D322" s="217" t="s">
        <v>126</v>
      </c>
      <c r="E322" s="41"/>
      <c r="F322" s="218" t="s">
        <v>581</v>
      </c>
      <c r="G322" s="41"/>
      <c r="H322" s="41"/>
      <c r="I322" s="219"/>
      <c r="J322" s="41"/>
      <c r="K322" s="41"/>
      <c r="L322" s="45"/>
      <c r="M322" s="220"/>
      <c r="N322" s="221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126</v>
      </c>
      <c r="AU322" s="18" t="s">
        <v>79</v>
      </c>
    </row>
    <row r="323" s="2" customFormat="1">
      <c r="A323" s="39"/>
      <c r="B323" s="40"/>
      <c r="C323" s="41"/>
      <c r="D323" s="222" t="s">
        <v>128</v>
      </c>
      <c r="E323" s="41"/>
      <c r="F323" s="223" t="s">
        <v>582</v>
      </c>
      <c r="G323" s="41"/>
      <c r="H323" s="41"/>
      <c r="I323" s="219"/>
      <c r="J323" s="41"/>
      <c r="K323" s="41"/>
      <c r="L323" s="45"/>
      <c r="M323" s="220"/>
      <c r="N323" s="221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128</v>
      </c>
      <c r="AU323" s="18" t="s">
        <v>79</v>
      </c>
    </row>
    <row r="324" s="12" customFormat="1" ht="22.8" customHeight="1">
      <c r="A324" s="12"/>
      <c r="B324" s="189"/>
      <c r="C324" s="190"/>
      <c r="D324" s="191" t="s">
        <v>70</v>
      </c>
      <c r="E324" s="203" t="s">
        <v>583</v>
      </c>
      <c r="F324" s="203" t="s">
        <v>584</v>
      </c>
      <c r="G324" s="190"/>
      <c r="H324" s="190"/>
      <c r="I324" s="193"/>
      <c r="J324" s="204">
        <f>BK324</f>
        <v>0</v>
      </c>
      <c r="K324" s="190"/>
      <c r="L324" s="195"/>
      <c r="M324" s="196"/>
      <c r="N324" s="197"/>
      <c r="O324" s="197"/>
      <c r="P324" s="198">
        <f>SUM(P325:P330)</f>
        <v>0</v>
      </c>
      <c r="Q324" s="197"/>
      <c r="R324" s="198">
        <f>SUM(R325:R330)</f>
        <v>0.022199999999999998</v>
      </c>
      <c r="S324" s="197"/>
      <c r="T324" s="199">
        <f>SUM(T325:T330)</f>
        <v>0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00" t="s">
        <v>79</v>
      </c>
      <c r="AT324" s="201" t="s">
        <v>70</v>
      </c>
      <c r="AU324" s="201" t="s">
        <v>76</v>
      </c>
      <c r="AY324" s="200" t="s">
        <v>117</v>
      </c>
      <c r="BK324" s="202">
        <f>SUM(BK325:BK330)</f>
        <v>0</v>
      </c>
    </row>
    <row r="325" s="2" customFormat="1" ht="24.15" customHeight="1">
      <c r="A325" s="39"/>
      <c r="B325" s="40"/>
      <c r="C325" s="205" t="s">
        <v>585</v>
      </c>
      <c r="D325" s="205" t="s">
        <v>119</v>
      </c>
      <c r="E325" s="206" t="s">
        <v>586</v>
      </c>
      <c r="F325" s="207" t="s">
        <v>587</v>
      </c>
      <c r="G325" s="208" t="s">
        <v>122</v>
      </c>
      <c r="H325" s="209">
        <v>74</v>
      </c>
      <c r="I325" s="210"/>
      <c r="J325" s="209">
        <f>ROUND(I325*H325,2)</f>
        <v>0</v>
      </c>
      <c r="K325" s="207" t="s">
        <v>123</v>
      </c>
      <c r="L325" s="45"/>
      <c r="M325" s="211" t="s">
        <v>18</v>
      </c>
      <c r="N325" s="212" t="s">
        <v>42</v>
      </c>
      <c r="O325" s="85"/>
      <c r="P325" s="213">
        <f>O325*H325</f>
        <v>0</v>
      </c>
      <c r="Q325" s="213">
        <v>0.00014999999999999999</v>
      </c>
      <c r="R325" s="213">
        <f>Q325*H325</f>
        <v>0.011099999999999999</v>
      </c>
      <c r="S325" s="213">
        <v>0</v>
      </c>
      <c r="T325" s="214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15" t="s">
        <v>213</v>
      </c>
      <c r="AT325" s="215" t="s">
        <v>119</v>
      </c>
      <c r="AU325" s="215" t="s">
        <v>79</v>
      </c>
      <c r="AY325" s="18" t="s">
        <v>117</v>
      </c>
      <c r="BE325" s="216">
        <f>IF(N325="základní",J325,0)</f>
        <v>0</v>
      </c>
      <c r="BF325" s="216">
        <f>IF(N325="snížená",J325,0)</f>
        <v>0</v>
      </c>
      <c r="BG325" s="216">
        <f>IF(N325="zákl. přenesená",J325,0)</f>
        <v>0</v>
      </c>
      <c r="BH325" s="216">
        <f>IF(N325="sníž. přenesená",J325,0)</f>
        <v>0</v>
      </c>
      <c r="BI325" s="216">
        <f>IF(N325="nulová",J325,0)</f>
        <v>0</v>
      </c>
      <c r="BJ325" s="18" t="s">
        <v>76</v>
      </c>
      <c r="BK325" s="216">
        <f>ROUND(I325*H325,2)</f>
        <v>0</v>
      </c>
      <c r="BL325" s="18" t="s">
        <v>213</v>
      </c>
      <c r="BM325" s="215" t="s">
        <v>588</v>
      </c>
    </row>
    <row r="326" s="2" customFormat="1">
      <c r="A326" s="39"/>
      <c r="B326" s="40"/>
      <c r="C326" s="41"/>
      <c r="D326" s="217" t="s">
        <v>126</v>
      </c>
      <c r="E326" s="41"/>
      <c r="F326" s="218" t="s">
        <v>589</v>
      </c>
      <c r="G326" s="41"/>
      <c r="H326" s="41"/>
      <c r="I326" s="219"/>
      <c r="J326" s="41"/>
      <c r="K326" s="41"/>
      <c r="L326" s="45"/>
      <c r="M326" s="220"/>
      <c r="N326" s="221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126</v>
      </c>
      <c r="AU326" s="18" t="s">
        <v>79</v>
      </c>
    </row>
    <row r="327" s="2" customFormat="1">
      <c r="A327" s="39"/>
      <c r="B327" s="40"/>
      <c r="C327" s="41"/>
      <c r="D327" s="222" t="s">
        <v>128</v>
      </c>
      <c r="E327" s="41"/>
      <c r="F327" s="223" t="s">
        <v>590</v>
      </c>
      <c r="G327" s="41"/>
      <c r="H327" s="41"/>
      <c r="I327" s="219"/>
      <c r="J327" s="41"/>
      <c r="K327" s="41"/>
      <c r="L327" s="45"/>
      <c r="M327" s="220"/>
      <c r="N327" s="221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128</v>
      </c>
      <c r="AU327" s="18" t="s">
        <v>79</v>
      </c>
    </row>
    <row r="328" s="2" customFormat="1" ht="33" customHeight="1">
      <c r="A328" s="39"/>
      <c r="B328" s="40"/>
      <c r="C328" s="205" t="s">
        <v>591</v>
      </c>
      <c r="D328" s="205" t="s">
        <v>119</v>
      </c>
      <c r="E328" s="206" t="s">
        <v>592</v>
      </c>
      <c r="F328" s="207" t="s">
        <v>593</v>
      </c>
      <c r="G328" s="208" t="s">
        <v>122</v>
      </c>
      <c r="H328" s="209">
        <v>74</v>
      </c>
      <c r="I328" s="210"/>
      <c r="J328" s="209">
        <f>ROUND(I328*H328,2)</f>
        <v>0</v>
      </c>
      <c r="K328" s="207" t="s">
        <v>123</v>
      </c>
      <c r="L328" s="45"/>
      <c r="M328" s="211" t="s">
        <v>18</v>
      </c>
      <c r="N328" s="212" t="s">
        <v>42</v>
      </c>
      <c r="O328" s="85"/>
      <c r="P328" s="213">
        <f>O328*H328</f>
        <v>0</v>
      </c>
      <c r="Q328" s="213">
        <v>0.00014999999999999999</v>
      </c>
      <c r="R328" s="213">
        <f>Q328*H328</f>
        <v>0.011099999999999999</v>
      </c>
      <c r="S328" s="213">
        <v>0</v>
      </c>
      <c r="T328" s="214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15" t="s">
        <v>213</v>
      </c>
      <c r="AT328" s="215" t="s">
        <v>119</v>
      </c>
      <c r="AU328" s="215" t="s">
        <v>79</v>
      </c>
      <c r="AY328" s="18" t="s">
        <v>117</v>
      </c>
      <c r="BE328" s="216">
        <f>IF(N328="základní",J328,0)</f>
        <v>0</v>
      </c>
      <c r="BF328" s="216">
        <f>IF(N328="snížená",J328,0)</f>
        <v>0</v>
      </c>
      <c r="BG328" s="216">
        <f>IF(N328="zákl. přenesená",J328,0)</f>
        <v>0</v>
      </c>
      <c r="BH328" s="216">
        <f>IF(N328="sníž. přenesená",J328,0)</f>
        <v>0</v>
      </c>
      <c r="BI328" s="216">
        <f>IF(N328="nulová",J328,0)</f>
        <v>0</v>
      </c>
      <c r="BJ328" s="18" t="s">
        <v>76</v>
      </c>
      <c r="BK328" s="216">
        <f>ROUND(I328*H328,2)</f>
        <v>0</v>
      </c>
      <c r="BL328" s="18" t="s">
        <v>213</v>
      </c>
      <c r="BM328" s="215" t="s">
        <v>594</v>
      </c>
    </row>
    <row r="329" s="2" customFormat="1">
      <c r="A329" s="39"/>
      <c r="B329" s="40"/>
      <c r="C329" s="41"/>
      <c r="D329" s="217" t="s">
        <v>126</v>
      </c>
      <c r="E329" s="41"/>
      <c r="F329" s="218" t="s">
        <v>595</v>
      </c>
      <c r="G329" s="41"/>
      <c r="H329" s="41"/>
      <c r="I329" s="219"/>
      <c r="J329" s="41"/>
      <c r="K329" s="41"/>
      <c r="L329" s="45"/>
      <c r="M329" s="220"/>
      <c r="N329" s="221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126</v>
      </c>
      <c r="AU329" s="18" t="s">
        <v>79</v>
      </c>
    </row>
    <row r="330" s="2" customFormat="1">
      <c r="A330" s="39"/>
      <c r="B330" s="40"/>
      <c r="C330" s="41"/>
      <c r="D330" s="222" t="s">
        <v>128</v>
      </c>
      <c r="E330" s="41"/>
      <c r="F330" s="223" t="s">
        <v>596</v>
      </c>
      <c r="G330" s="41"/>
      <c r="H330" s="41"/>
      <c r="I330" s="219"/>
      <c r="J330" s="41"/>
      <c r="K330" s="41"/>
      <c r="L330" s="45"/>
      <c r="M330" s="265"/>
      <c r="N330" s="266"/>
      <c r="O330" s="267"/>
      <c r="P330" s="267"/>
      <c r="Q330" s="267"/>
      <c r="R330" s="267"/>
      <c r="S330" s="267"/>
      <c r="T330" s="268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128</v>
      </c>
      <c r="AU330" s="18" t="s">
        <v>79</v>
      </c>
    </row>
    <row r="331" s="2" customFormat="1" ht="6.96" customHeight="1">
      <c r="A331" s="39"/>
      <c r="B331" s="60"/>
      <c r="C331" s="61"/>
      <c r="D331" s="61"/>
      <c r="E331" s="61"/>
      <c r="F331" s="61"/>
      <c r="G331" s="61"/>
      <c r="H331" s="61"/>
      <c r="I331" s="61"/>
      <c r="J331" s="61"/>
      <c r="K331" s="61"/>
      <c r="L331" s="45"/>
      <c r="M331" s="39"/>
      <c r="O331" s="39"/>
      <c r="P331" s="39"/>
      <c r="Q331" s="39"/>
      <c r="R331" s="39"/>
      <c r="S331" s="39"/>
      <c r="T331" s="39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</row>
  </sheetData>
  <sheetProtection sheet="1" autoFilter="0" formatColumns="0" formatRows="0" objects="1" scenarios="1" spinCount="100000" saltValue="KDf6tfJOTVLilK+CoZjQzHGxomR3keAXRcWPfTDhQ40nUcqPrXud0EJwVAXqj+iT/ddKdkLLuiPkRmWIrALhcA==" hashValue="kvDw8wtmlSN3l6oPVWi0mkSrJPf7jpXBAEnpG7rA18yKoyIC6ApomzrKJqrNKpoZENYwtl8KLmSaGA3NwYgarg==" algorithmName="SHA-512" password="CC35"/>
  <autoFilter ref="C91:K330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7" r:id="rId1" display="https://podminky.urs.cz/item/CS_URS_2022_02/111251201"/>
    <hyperlink ref="F100" r:id="rId2" display="https://podminky.urs.cz/item/CS_URS_2022_02/113106190"/>
    <hyperlink ref="F106" r:id="rId3" display="https://podminky.urs.cz/item/CS_URS_2022_02/113107182"/>
    <hyperlink ref="F109" r:id="rId4" display="https://podminky.urs.cz/item/CS_URS_2022_02/113107337"/>
    <hyperlink ref="F112" r:id="rId5" display="https://podminky.urs.cz/item/CS_URS_2022_02/122251103"/>
    <hyperlink ref="F115" r:id="rId6" display="https://podminky.urs.cz/item/CS_URS_2022_02/132251101"/>
    <hyperlink ref="F118" r:id="rId7" display="https://podminky.urs.cz/item/CS_URS_2022_02/132251251"/>
    <hyperlink ref="F121" r:id="rId8" display="https://podminky.urs.cz/item/CS_URS_2022_02/151711111"/>
    <hyperlink ref="F128" r:id="rId9" display="https://podminky.urs.cz/item/CS_URS_2022_02/151711131"/>
    <hyperlink ref="F133" r:id="rId10" display="https://podminky.urs.cz/item/CS_URS_2022_02/162651112"/>
    <hyperlink ref="F136" r:id="rId11" display="https://podminky.urs.cz/item/CS_URS_2022_02/171151103"/>
    <hyperlink ref="F141" r:id="rId12" display="https://podminky.urs.cz/item/CS_URS_2022_02/171251201"/>
    <hyperlink ref="F144" r:id="rId13" display="https://podminky.urs.cz/item/CS_URS_2022_02/171201221"/>
    <hyperlink ref="F147" r:id="rId14" display="https://podminky.urs.cz/item/CS_URS_2022_02/181951112"/>
    <hyperlink ref="F151" r:id="rId15" display="https://podminky.urs.cz/item/CS_URS_2022_02/211571111"/>
    <hyperlink ref="F154" r:id="rId16" display="https://podminky.urs.cz/item/CS_URS_2022_02/211971121"/>
    <hyperlink ref="F159" r:id="rId17" display="https://podminky.urs.cz/item/CS_URS_2022_02/212755214"/>
    <hyperlink ref="F164" r:id="rId18" display="https://podminky.urs.cz/item/CS_URS_2022_02/274322611"/>
    <hyperlink ref="F167" r:id="rId19" display="https://podminky.urs.cz/item/CS_URS_2022_02/274362021"/>
    <hyperlink ref="F171" r:id="rId20" display="https://podminky.urs.cz/item/CS_URS_2022_02/311101212"/>
    <hyperlink ref="F176" r:id="rId21" display="https://podminky.urs.cz/item/CS_URS_2022_02/327313215"/>
    <hyperlink ref="F179" r:id="rId22" display="https://podminky.urs.cz/item/CS_URS_2022_02/327324128"/>
    <hyperlink ref="F182" r:id="rId23" display="https://podminky.urs.cz/item/CS_URS_2022_02/327351211"/>
    <hyperlink ref="F185" r:id="rId24" display="https://podminky.urs.cz/item/CS_URS_2022_02/327351221"/>
    <hyperlink ref="F188" r:id="rId25" display="https://podminky.urs.cz/item/CS_URS_2022_02/327361006"/>
    <hyperlink ref="F191" r:id="rId26" display="https://podminky.urs.cz/item/CS_URS_2022_02/327361040"/>
    <hyperlink ref="F194" r:id="rId27" display="https://podminky.urs.cz/item/CS_URS_2022_02/339921131"/>
    <hyperlink ref="F199" r:id="rId28" display="https://podminky.urs.cz/item/CS_URS_2022_02/339921132"/>
    <hyperlink ref="F205" r:id="rId29" display="https://podminky.urs.cz/item/CS_URS_2022_02/564251111"/>
    <hyperlink ref="F208" r:id="rId30" display="https://podminky.urs.cz/item/CS_URS_2022_02/564750111"/>
    <hyperlink ref="F211" r:id="rId31" display="https://podminky.urs.cz/item/CS_URS_2022_02/596211111"/>
    <hyperlink ref="F221" r:id="rId32" display="https://podminky.urs.cz/item/CS_URS_2022_02/624631411"/>
    <hyperlink ref="F227" r:id="rId33" display="https://podminky.urs.cz/item/CS_URS_2022_02/914111111"/>
    <hyperlink ref="F232" r:id="rId34" display="https://podminky.urs.cz/item/CS_URS_2022_02/914511111"/>
    <hyperlink ref="F237" r:id="rId35" display="https://podminky.urs.cz/item/CS_URS_2022_02/915111116"/>
    <hyperlink ref="F240" r:id="rId36" display="https://podminky.urs.cz/item/CS_URS_2022_02/916131113"/>
    <hyperlink ref="F249" r:id="rId37" display="https://podminky.urs.cz/item/CS_URS_2022_02/916131213"/>
    <hyperlink ref="F260" r:id="rId38" display="https://podminky.urs.cz/item/CS_URS_2022_02/919735112"/>
    <hyperlink ref="F263" r:id="rId39" display="https://podminky.urs.cz/item/CS_URS_2022_02/931994142"/>
    <hyperlink ref="F268" r:id="rId40" display="https://podminky.urs.cz/item/CS_URS_2022_02/953961213"/>
    <hyperlink ref="F271" r:id="rId41" display="https://podminky.urs.cz/item/CS_URS_2022_02/953965121"/>
    <hyperlink ref="F277" r:id="rId42" display="https://podminky.urs.cz/item/CS_URS_2022_02/997221561"/>
    <hyperlink ref="F280" r:id="rId43" display="https://podminky.urs.cz/item/CS_URS_2022_02/997221569"/>
    <hyperlink ref="F283" r:id="rId44" display="https://podminky.urs.cz/item/CS_URS_2022_02/997221571"/>
    <hyperlink ref="F286" r:id="rId45" display="https://podminky.urs.cz/item/CS_URS_2022_02/997221579"/>
    <hyperlink ref="F292" r:id="rId46" display="https://podminky.urs.cz/item/CS_URS_2022_02/997221611"/>
    <hyperlink ref="F297" r:id="rId47" display="https://podminky.urs.cz/item/CS_URS_2022_02/997221625"/>
    <hyperlink ref="F300" r:id="rId48" display="https://podminky.urs.cz/item/CS_URS_2022_02/997221645"/>
    <hyperlink ref="F304" r:id="rId49" display="https://podminky.urs.cz/item/CS_URS_2022_02/998225111"/>
    <hyperlink ref="F309" r:id="rId50" display="https://podminky.urs.cz/item/CS_URS_2022_02/711161273"/>
    <hyperlink ref="F314" r:id="rId51" display="https://podminky.urs.cz/item/CS_URS_2022_02/998711101"/>
    <hyperlink ref="F318" r:id="rId52" display="https://podminky.urs.cz/item/CS_URS_2022_02/767163121"/>
    <hyperlink ref="F323" r:id="rId53" display="https://podminky.urs.cz/item/CS_URS_2022_02/998767101"/>
    <hyperlink ref="F327" r:id="rId54" display="https://podminky.urs.cz/item/CS_URS_2022_02/783813101"/>
    <hyperlink ref="F330" r:id="rId55" display="https://podminky.urs.cz/item/CS_URS_2022_02/78382667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82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15</v>
      </c>
      <c r="L6" s="21"/>
    </row>
    <row r="7" s="1" customFormat="1" ht="16.5" customHeight="1">
      <c r="B7" s="21"/>
      <c r="E7" s="134" t="str">
        <f>'Rekapitulace stavby'!K6</f>
        <v>Nejdek, autobusové zastávky Pozorka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83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597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17</v>
      </c>
      <c r="E11" s="39"/>
      <c r="F11" s="137" t="s">
        <v>18</v>
      </c>
      <c r="G11" s="39"/>
      <c r="H11" s="39"/>
      <c r="I11" s="133" t="s">
        <v>19</v>
      </c>
      <c r="J11" s="137" t="s">
        <v>18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20</v>
      </c>
      <c r="E12" s="39"/>
      <c r="F12" s="137" t="s">
        <v>21</v>
      </c>
      <c r="G12" s="39"/>
      <c r="H12" s="39"/>
      <c r="I12" s="133" t="s">
        <v>22</v>
      </c>
      <c r="J12" s="138" t="str">
        <f>'Rekapitulace stavby'!AN8</f>
        <v>20. 9. 2022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">
        <v>18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26</v>
      </c>
      <c r="F15" s="39"/>
      <c r="G15" s="39"/>
      <c r="H15" s="39"/>
      <c r="I15" s="133" t="s">
        <v>27</v>
      </c>
      <c r="J15" s="137" t="s">
        <v>18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25</v>
      </c>
      <c r="J20" s="137" t="s">
        <v>18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31</v>
      </c>
      <c r="F21" s="39"/>
      <c r="G21" s="39"/>
      <c r="H21" s="39"/>
      <c r="I21" s="133" t="s">
        <v>27</v>
      </c>
      <c r="J21" s="137" t="s">
        <v>18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25</v>
      </c>
      <c r="J23" s="137" t="s">
        <v>18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34</v>
      </c>
      <c r="F24" s="39"/>
      <c r="G24" s="39"/>
      <c r="H24" s="39"/>
      <c r="I24" s="133" t="s">
        <v>27</v>
      </c>
      <c r="J24" s="137" t="s">
        <v>18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ROUND((SUM(BE85:BE109)),  2)</f>
        <v>0</v>
      </c>
      <c r="G33" s="39"/>
      <c r="H33" s="39"/>
      <c r="I33" s="149">
        <v>0.20999999999999999</v>
      </c>
      <c r="J33" s="148">
        <f>ROUND(((SUM(BE85:BE109))*I33),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ROUND((SUM(BF85:BF109)),  2)</f>
        <v>0</v>
      </c>
      <c r="G34" s="39"/>
      <c r="H34" s="39"/>
      <c r="I34" s="149">
        <v>0.14999999999999999</v>
      </c>
      <c r="J34" s="148">
        <f>ROUND(((SUM(BF85:BF109))*I34),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ROUND((SUM(BG85:BG109)),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ROUND((SUM(BH85:BH109)),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ROUND((SUM(BI85:BI109)),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85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15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Nejdek, autobusové zastávky Pozorka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83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2 - Vedlejší rozpočtové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20</v>
      </c>
      <c r="D52" s="41"/>
      <c r="E52" s="41"/>
      <c r="F52" s="28" t="str">
        <f>F12</f>
        <v>Pozorka</v>
      </c>
      <c r="G52" s="41"/>
      <c r="H52" s="41"/>
      <c r="I52" s="33" t="s">
        <v>22</v>
      </c>
      <c r="J52" s="73" t="str">
        <f>IF(J12="","",J12)</f>
        <v>20. 9. 2022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>Město Nejdek</v>
      </c>
      <c r="G54" s="41"/>
      <c r="H54" s="41"/>
      <c r="I54" s="33" t="s">
        <v>30</v>
      </c>
      <c r="J54" s="37" t="str">
        <f>E21</f>
        <v>DPT projekty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86</v>
      </c>
      <c r="D57" s="163"/>
      <c r="E57" s="163"/>
      <c r="F57" s="163"/>
      <c r="G57" s="163"/>
      <c r="H57" s="163"/>
      <c r="I57" s="163"/>
      <c r="J57" s="164" t="s">
        <v>87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88</v>
      </c>
    </row>
    <row r="60" s="9" customFormat="1" ht="24.96" customHeight="1">
      <c r="A60" s="9"/>
      <c r="B60" s="166"/>
      <c r="C60" s="167"/>
      <c r="D60" s="168" t="s">
        <v>598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599</v>
      </c>
      <c r="E61" s="175"/>
      <c r="F61" s="175"/>
      <c r="G61" s="175"/>
      <c r="H61" s="175"/>
      <c r="I61" s="175"/>
      <c r="J61" s="176">
        <f>J87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600</v>
      </c>
      <c r="E62" s="175"/>
      <c r="F62" s="175"/>
      <c r="G62" s="175"/>
      <c r="H62" s="175"/>
      <c r="I62" s="175"/>
      <c r="J62" s="176">
        <f>J94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601</v>
      </c>
      <c r="E63" s="175"/>
      <c r="F63" s="175"/>
      <c r="G63" s="175"/>
      <c r="H63" s="175"/>
      <c r="I63" s="175"/>
      <c r="J63" s="176">
        <f>J98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602</v>
      </c>
      <c r="E64" s="175"/>
      <c r="F64" s="175"/>
      <c r="G64" s="175"/>
      <c r="H64" s="175"/>
      <c r="I64" s="175"/>
      <c r="J64" s="176">
        <f>J102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603</v>
      </c>
      <c r="E65" s="175"/>
      <c r="F65" s="175"/>
      <c r="G65" s="175"/>
      <c r="H65" s="175"/>
      <c r="I65" s="175"/>
      <c r="J65" s="176">
        <f>J106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102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15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1" t="str">
        <f>E7</f>
        <v>Nejdek, autobusové zastávky Pozorka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83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2 - Vedlejší rozpočtové náklady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20</v>
      </c>
      <c r="D79" s="41"/>
      <c r="E79" s="41"/>
      <c r="F79" s="28" t="str">
        <f>F12</f>
        <v>Pozorka</v>
      </c>
      <c r="G79" s="41"/>
      <c r="H79" s="41"/>
      <c r="I79" s="33" t="s">
        <v>22</v>
      </c>
      <c r="J79" s="73" t="str">
        <f>IF(J12="","",J12)</f>
        <v>20. 9. 2022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24</v>
      </c>
      <c r="D81" s="41"/>
      <c r="E81" s="41"/>
      <c r="F81" s="28" t="str">
        <f>E15</f>
        <v>Město Nejdek</v>
      </c>
      <c r="G81" s="41"/>
      <c r="H81" s="41"/>
      <c r="I81" s="33" t="s">
        <v>30</v>
      </c>
      <c r="J81" s="37" t="str">
        <f>E21</f>
        <v>DPT projekty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28</v>
      </c>
      <c r="D82" s="41"/>
      <c r="E82" s="41"/>
      <c r="F82" s="28" t="str">
        <f>IF(E18="","",E18)</f>
        <v>Vyplň údaj</v>
      </c>
      <c r="G82" s="41"/>
      <c r="H82" s="41"/>
      <c r="I82" s="33" t="s">
        <v>33</v>
      </c>
      <c r="J82" s="37" t="str">
        <f>E24</f>
        <v xml:space="preserve"> 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8"/>
      <c r="B84" s="179"/>
      <c r="C84" s="180" t="s">
        <v>103</v>
      </c>
      <c r="D84" s="181" t="s">
        <v>56</v>
      </c>
      <c r="E84" s="181" t="s">
        <v>52</v>
      </c>
      <c r="F84" s="181" t="s">
        <v>53</v>
      </c>
      <c r="G84" s="181" t="s">
        <v>104</v>
      </c>
      <c r="H84" s="181" t="s">
        <v>105</v>
      </c>
      <c r="I84" s="181" t="s">
        <v>106</v>
      </c>
      <c r="J84" s="181" t="s">
        <v>87</v>
      </c>
      <c r="K84" s="182" t="s">
        <v>107</v>
      </c>
      <c r="L84" s="183"/>
      <c r="M84" s="93" t="s">
        <v>18</v>
      </c>
      <c r="N84" s="94" t="s">
        <v>41</v>
      </c>
      <c r="O84" s="94" t="s">
        <v>108</v>
      </c>
      <c r="P84" s="94" t="s">
        <v>109</v>
      </c>
      <c r="Q84" s="94" t="s">
        <v>110</v>
      </c>
      <c r="R84" s="94" t="s">
        <v>111</v>
      </c>
      <c r="S84" s="94" t="s">
        <v>112</v>
      </c>
      <c r="T84" s="95" t="s">
        <v>113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39"/>
      <c r="B85" s="40"/>
      <c r="C85" s="100" t="s">
        <v>114</v>
      </c>
      <c r="D85" s="41"/>
      <c r="E85" s="41"/>
      <c r="F85" s="41"/>
      <c r="G85" s="41"/>
      <c r="H85" s="41"/>
      <c r="I85" s="41"/>
      <c r="J85" s="184">
        <f>BK85</f>
        <v>0</v>
      </c>
      <c r="K85" s="41"/>
      <c r="L85" s="45"/>
      <c r="M85" s="96"/>
      <c r="N85" s="185"/>
      <c r="O85" s="97"/>
      <c r="P85" s="186">
        <f>P86</f>
        <v>0</v>
      </c>
      <c r="Q85" s="97"/>
      <c r="R85" s="186">
        <f>R86</f>
        <v>0</v>
      </c>
      <c r="S85" s="97"/>
      <c r="T85" s="187">
        <f>T86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70</v>
      </c>
      <c r="AU85" s="18" t="s">
        <v>88</v>
      </c>
      <c r="BK85" s="188">
        <f>BK86</f>
        <v>0</v>
      </c>
    </row>
    <row r="86" s="12" customFormat="1" ht="25.92" customHeight="1">
      <c r="A86" s="12"/>
      <c r="B86" s="189"/>
      <c r="C86" s="190"/>
      <c r="D86" s="191" t="s">
        <v>70</v>
      </c>
      <c r="E86" s="192" t="s">
        <v>604</v>
      </c>
      <c r="F86" s="192" t="s">
        <v>80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P87+P94+P98+P102+P106</f>
        <v>0</v>
      </c>
      <c r="Q86" s="197"/>
      <c r="R86" s="198">
        <f>R87+R94+R98+R102+R106</f>
        <v>0</v>
      </c>
      <c r="S86" s="197"/>
      <c r="T86" s="199">
        <f>T87+T94+T98+T102+T106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150</v>
      </c>
      <c r="AT86" s="201" t="s">
        <v>70</v>
      </c>
      <c r="AU86" s="201" t="s">
        <v>71</v>
      </c>
      <c r="AY86" s="200" t="s">
        <v>117</v>
      </c>
      <c r="BK86" s="202">
        <f>BK87+BK94+BK98+BK102+BK106</f>
        <v>0</v>
      </c>
    </row>
    <row r="87" s="12" customFormat="1" ht="22.8" customHeight="1">
      <c r="A87" s="12"/>
      <c r="B87" s="189"/>
      <c r="C87" s="190"/>
      <c r="D87" s="191" t="s">
        <v>70</v>
      </c>
      <c r="E87" s="203" t="s">
        <v>605</v>
      </c>
      <c r="F87" s="203" t="s">
        <v>606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SUM(P88:P93)</f>
        <v>0</v>
      </c>
      <c r="Q87" s="197"/>
      <c r="R87" s="198">
        <f>SUM(R88:R93)</f>
        <v>0</v>
      </c>
      <c r="S87" s="197"/>
      <c r="T87" s="199">
        <f>SUM(T88:T93)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150</v>
      </c>
      <c r="AT87" s="201" t="s">
        <v>70</v>
      </c>
      <c r="AU87" s="201" t="s">
        <v>76</v>
      </c>
      <c r="AY87" s="200" t="s">
        <v>117</v>
      </c>
      <c r="BK87" s="202">
        <f>SUM(BK88:BK93)</f>
        <v>0</v>
      </c>
    </row>
    <row r="88" s="2" customFormat="1" ht="24.15" customHeight="1">
      <c r="A88" s="39"/>
      <c r="B88" s="40"/>
      <c r="C88" s="205" t="s">
        <v>76</v>
      </c>
      <c r="D88" s="205" t="s">
        <v>119</v>
      </c>
      <c r="E88" s="206" t="s">
        <v>607</v>
      </c>
      <c r="F88" s="207" t="s">
        <v>608</v>
      </c>
      <c r="G88" s="208" t="s">
        <v>609</v>
      </c>
      <c r="H88" s="209">
        <v>1</v>
      </c>
      <c r="I88" s="210"/>
      <c r="J88" s="209">
        <f>ROUND(I88*H88,2)</f>
        <v>0</v>
      </c>
      <c r="K88" s="207" t="s">
        <v>123</v>
      </c>
      <c r="L88" s="45"/>
      <c r="M88" s="211" t="s">
        <v>18</v>
      </c>
      <c r="N88" s="212" t="s">
        <v>42</v>
      </c>
      <c r="O88" s="85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5" t="s">
        <v>610</v>
      </c>
      <c r="AT88" s="215" t="s">
        <v>119</v>
      </c>
      <c r="AU88" s="215" t="s">
        <v>79</v>
      </c>
      <c r="AY88" s="18" t="s">
        <v>117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8" t="s">
        <v>76</v>
      </c>
      <c r="BK88" s="216">
        <f>ROUND(I88*H88,2)</f>
        <v>0</v>
      </c>
      <c r="BL88" s="18" t="s">
        <v>610</v>
      </c>
      <c r="BM88" s="215" t="s">
        <v>611</v>
      </c>
    </row>
    <row r="89" s="2" customFormat="1">
      <c r="A89" s="39"/>
      <c r="B89" s="40"/>
      <c r="C89" s="41"/>
      <c r="D89" s="217" t="s">
        <v>126</v>
      </c>
      <c r="E89" s="41"/>
      <c r="F89" s="218" t="s">
        <v>608</v>
      </c>
      <c r="G89" s="41"/>
      <c r="H89" s="41"/>
      <c r="I89" s="219"/>
      <c r="J89" s="41"/>
      <c r="K89" s="41"/>
      <c r="L89" s="45"/>
      <c r="M89" s="220"/>
      <c r="N89" s="221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126</v>
      </c>
      <c r="AU89" s="18" t="s">
        <v>79</v>
      </c>
    </row>
    <row r="90" s="2" customFormat="1">
      <c r="A90" s="39"/>
      <c r="B90" s="40"/>
      <c r="C90" s="41"/>
      <c r="D90" s="222" t="s">
        <v>128</v>
      </c>
      <c r="E90" s="41"/>
      <c r="F90" s="223" t="s">
        <v>612</v>
      </c>
      <c r="G90" s="41"/>
      <c r="H90" s="41"/>
      <c r="I90" s="219"/>
      <c r="J90" s="41"/>
      <c r="K90" s="41"/>
      <c r="L90" s="45"/>
      <c r="M90" s="220"/>
      <c r="N90" s="221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128</v>
      </c>
      <c r="AU90" s="18" t="s">
        <v>79</v>
      </c>
    </row>
    <row r="91" s="2" customFormat="1" ht="16.5" customHeight="1">
      <c r="A91" s="39"/>
      <c r="B91" s="40"/>
      <c r="C91" s="205" t="s">
        <v>79</v>
      </c>
      <c r="D91" s="205" t="s">
        <v>119</v>
      </c>
      <c r="E91" s="206" t="s">
        <v>613</v>
      </c>
      <c r="F91" s="207" t="s">
        <v>614</v>
      </c>
      <c r="G91" s="208" t="s">
        <v>609</v>
      </c>
      <c r="H91" s="209">
        <v>1</v>
      </c>
      <c r="I91" s="210"/>
      <c r="J91" s="209">
        <f>ROUND(I91*H91,2)</f>
        <v>0</v>
      </c>
      <c r="K91" s="207" t="s">
        <v>123</v>
      </c>
      <c r="L91" s="45"/>
      <c r="M91" s="211" t="s">
        <v>18</v>
      </c>
      <c r="N91" s="212" t="s">
        <v>42</v>
      </c>
      <c r="O91" s="85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5" t="s">
        <v>610</v>
      </c>
      <c r="AT91" s="215" t="s">
        <v>119</v>
      </c>
      <c r="AU91" s="215" t="s">
        <v>79</v>
      </c>
      <c r="AY91" s="18" t="s">
        <v>117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8" t="s">
        <v>76</v>
      </c>
      <c r="BK91" s="216">
        <f>ROUND(I91*H91,2)</f>
        <v>0</v>
      </c>
      <c r="BL91" s="18" t="s">
        <v>610</v>
      </c>
      <c r="BM91" s="215" t="s">
        <v>615</v>
      </c>
    </row>
    <row r="92" s="2" customFormat="1">
      <c r="A92" s="39"/>
      <c r="B92" s="40"/>
      <c r="C92" s="41"/>
      <c r="D92" s="217" t="s">
        <v>126</v>
      </c>
      <c r="E92" s="41"/>
      <c r="F92" s="218" t="s">
        <v>614</v>
      </c>
      <c r="G92" s="41"/>
      <c r="H92" s="41"/>
      <c r="I92" s="219"/>
      <c r="J92" s="41"/>
      <c r="K92" s="41"/>
      <c r="L92" s="45"/>
      <c r="M92" s="220"/>
      <c r="N92" s="221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126</v>
      </c>
      <c r="AU92" s="18" t="s">
        <v>79</v>
      </c>
    </row>
    <row r="93" s="2" customFormat="1">
      <c r="A93" s="39"/>
      <c r="B93" s="40"/>
      <c r="C93" s="41"/>
      <c r="D93" s="222" t="s">
        <v>128</v>
      </c>
      <c r="E93" s="41"/>
      <c r="F93" s="223" t="s">
        <v>616</v>
      </c>
      <c r="G93" s="41"/>
      <c r="H93" s="41"/>
      <c r="I93" s="219"/>
      <c r="J93" s="41"/>
      <c r="K93" s="41"/>
      <c r="L93" s="45"/>
      <c r="M93" s="220"/>
      <c r="N93" s="221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128</v>
      </c>
      <c r="AU93" s="18" t="s">
        <v>79</v>
      </c>
    </row>
    <row r="94" s="12" customFormat="1" ht="22.8" customHeight="1">
      <c r="A94" s="12"/>
      <c r="B94" s="189"/>
      <c r="C94" s="190"/>
      <c r="D94" s="191" t="s">
        <v>70</v>
      </c>
      <c r="E94" s="203" t="s">
        <v>617</v>
      </c>
      <c r="F94" s="203" t="s">
        <v>618</v>
      </c>
      <c r="G94" s="190"/>
      <c r="H94" s="190"/>
      <c r="I94" s="193"/>
      <c r="J94" s="204">
        <f>BK94</f>
        <v>0</v>
      </c>
      <c r="K94" s="190"/>
      <c r="L94" s="195"/>
      <c r="M94" s="196"/>
      <c r="N94" s="197"/>
      <c r="O94" s="197"/>
      <c r="P94" s="198">
        <f>SUM(P95:P97)</f>
        <v>0</v>
      </c>
      <c r="Q94" s="197"/>
      <c r="R94" s="198">
        <f>SUM(R95:R97)</f>
        <v>0</v>
      </c>
      <c r="S94" s="197"/>
      <c r="T94" s="199">
        <f>SUM(T95:T97)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0" t="s">
        <v>150</v>
      </c>
      <c r="AT94" s="201" t="s">
        <v>70</v>
      </c>
      <c r="AU94" s="201" t="s">
        <v>76</v>
      </c>
      <c r="AY94" s="200" t="s">
        <v>117</v>
      </c>
      <c r="BK94" s="202">
        <f>SUM(BK95:BK97)</f>
        <v>0</v>
      </c>
    </row>
    <row r="95" s="2" customFormat="1" ht="16.5" customHeight="1">
      <c r="A95" s="39"/>
      <c r="B95" s="40"/>
      <c r="C95" s="205" t="s">
        <v>139</v>
      </c>
      <c r="D95" s="205" t="s">
        <v>119</v>
      </c>
      <c r="E95" s="206" t="s">
        <v>619</v>
      </c>
      <c r="F95" s="207" t="s">
        <v>618</v>
      </c>
      <c r="G95" s="208" t="s">
        <v>620</v>
      </c>
      <c r="H95" s="210"/>
      <c r="I95" s="210"/>
      <c r="J95" s="209">
        <f>ROUND(I95*H95,2)</f>
        <v>0</v>
      </c>
      <c r="K95" s="207" t="s">
        <v>123</v>
      </c>
      <c r="L95" s="45"/>
      <c r="M95" s="211" t="s">
        <v>18</v>
      </c>
      <c r="N95" s="212" t="s">
        <v>42</v>
      </c>
      <c r="O95" s="85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5" t="s">
        <v>610</v>
      </c>
      <c r="AT95" s="215" t="s">
        <v>119</v>
      </c>
      <c r="AU95" s="215" t="s">
        <v>79</v>
      </c>
      <c r="AY95" s="18" t="s">
        <v>117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8" t="s">
        <v>76</v>
      </c>
      <c r="BK95" s="216">
        <f>ROUND(I95*H95,2)</f>
        <v>0</v>
      </c>
      <c r="BL95" s="18" t="s">
        <v>610</v>
      </c>
      <c r="BM95" s="215" t="s">
        <v>621</v>
      </c>
    </row>
    <row r="96" s="2" customFormat="1">
      <c r="A96" s="39"/>
      <c r="B96" s="40"/>
      <c r="C96" s="41"/>
      <c r="D96" s="217" t="s">
        <v>126</v>
      </c>
      <c r="E96" s="41"/>
      <c r="F96" s="218" t="s">
        <v>618</v>
      </c>
      <c r="G96" s="41"/>
      <c r="H96" s="41"/>
      <c r="I96" s="219"/>
      <c r="J96" s="41"/>
      <c r="K96" s="41"/>
      <c r="L96" s="45"/>
      <c r="M96" s="220"/>
      <c r="N96" s="221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126</v>
      </c>
      <c r="AU96" s="18" t="s">
        <v>79</v>
      </c>
    </row>
    <row r="97" s="2" customFormat="1">
      <c r="A97" s="39"/>
      <c r="B97" s="40"/>
      <c r="C97" s="41"/>
      <c r="D97" s="222" t="s">
        <v>128</v>
      </c>
      <c r="E97" s="41"/>
      <c r="F97" s="223" t="s">
        <v>622</v>
      </c>
      <c r="G97" s="41"/>
      <c r="H97" s="41"/>
      <c r="I97" s="219"/>
      <c r="J97" s="41"/>
      <c r="K97" s="41"/>
      <c r="L97" s="45"/>
      <c r="M97" s="220"/>
      <c r="N97" s="221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128</v>
      </c>
      <c r="AU97" s="18" t="s">
        <v>79</v>
      </c>
    </row>
    <row r="98" s="12" customFormat="1" ht="22.8" customHeight="1">
      <c r="A98" s="12"/>
      <c r="B98" s="189"/>
      <c r="C98" s="190"/>
      <c r="D98" s="191" t="s">
        <v>70</v>
      </c>
      <c r="E98" s="203" t="s">
        <v>623</v>
      </c>
      <c r="F98" s="203" t="s">
        <v>624</v>
      </c>
      <c r="G98" s="190"/>
      <c r="H98" s="190"/>
      <c r="I98" s="193"/>
      <c r="J98" s="204">
        <f>BK98</f>
        <v>0</v>
      </c>
      <c r="K98" s="190"/>
      <c r="L98" s="195"/>
      <c r="M98" s="196"/>
      <c r="N98" s="197"/>
      <c r="O98" s="197"/>
      <c r="P98" s="198">
        <f>SUM(P99:P101)</f>
        <v>0</v>
      </c>
      <c r="Q98" s="197"/>
      <c r="R98" s="198">
        <f>SUM(R99:R101)</f>
        <v>0</v>
      </c>
      <c r="S98" s="197"/>
      <c r="T98" s="199">
        <f>SUM(T99:T101)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0" t="s">
        <v>150</v>
      </c>
      <c r="AT98" s="201" t="s">
        <v>70</v>
      </c>
      <c r="AU98" s="201" t="s">
        <v>76</v>
      </c>
      <c r="AY98" s="200" t="s">
        <v>117</v>
      </c>
      <c r="BK98" s="202">
        <f>SUM(BK99:BK101)</f>
        <v>0</v>
      </c>
    </row>
    <row r="99" s="2" customFormat="1" ht="16.5" customHeight="1">
      <c r="A99" s="39"/>
      <c r="B99" s="40"/>
      <c r="C99" s="205" t="s">
        <v>124</v>
      </c>
      <c r="D99" s="205" t="s">
        <v>119</v>
      </c>
      <c r="E99" s="206" t="s">
        <v>625</v>
      </c>
      <c r="F99" s="207" t="s">
        <v>624</v>
      </c>
      <c r="G99" s="208" t="s">
        <v>609</v>
      </c>
      <c r="H99" s="209">
        <v>1</v>
      </c>
      <c r="I99" s="210"/>
      <c r="J99" s="209">
        <f>ROUND(I99*H99,2)</f>
        <v>0</v>
      </c>
      <c r="K99" s="207" t="s">
        <v>123</v>
      </c>
      <c r="L99" s="45"/>
      <c r="M99" s="211" t="s">
        <v>18</v>
      </c>
      <c r="N99" s="212" t="s">
        <v>42</v>
      </c>
      <c r="O99" s="85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5" t="s">
        <v>610</v>
      </c>
      <c r="AT99" s="215" t="s">
        <v>119</v>
      </c>
      <c r="AU99" s="215" t="s">
        <v>79</v>
      </c>
      <c r="AY99" s="18" t="s">
        <v>117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8" t="s">
        <v>76</v>
      </c>
      <c r="BK99" s="216">
        <f>ROUND(I99*H99,2)</f>
        <v>0</v>
      </c>
      <c r="BL99" s="18" t="s">
        <v>610</v>
      </c>
      <c r="BM99" s="215" t="s">
        <v>626</v>
      </c>
    </row>
    <row r="100" s="2" customFormat="1">
      <c r="A100" s="39"/>
      <c r="B100" s="40"/>
      <c r="C100" s="41"/>
      <c r="D100" s="217" t="s">
        <v>126</v>
      </c>
      <c r="E100" s="41"/>
      <c r="F100" s="218" t="s">
        <v>624</v>
      </c>
      <c r="G100" s="41"/>
      <c r="H100" s="41"/>
      <c r="I100" s="219"/>
      <c r="J100" s="41"/>
      <c r="K100" s="41"/>
      <c r="L100" s="45"/>
      <c r="M100" s="220"/>
      <c r="N100" s="221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126</v>
      </c>
      <c r="AU100" s="18" t="s">
        <v>79</v>
      </c>
    </row>
    <row r="101" s="2" customFormat="1">
      <c r="A101" s="39"/>
      <c r="B101" s="40"/>
      <c r="C101" s="41"/>
      <c r="D101" s="222" t="s">
        <v>128</v>
      </c>
      <c r="E101" s="41"/>
      <c r="F101" s="223" t="s">
        <v>627</v>
      </c>
      <c r="G101" s="41"/>
      <c r="H101" s="41"/>
      <c r="I101" s="219"/>
      <c r="J101" s="41"/>
      <c r="K101" s="41"/>
      <c r="L101" s="45"/>
      <c r="M101" s="220"/>
      <c r="N101" s="221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128</v>
      </c>
      <c r="AU101" s="18" t="s">
        <v>79</v>
      </c>
    </row>
    <row r="102" s="12" customFormat="1" ht="22.8" customHeight="1">
      <c r="A102" s="12"/>
      <c r="B102" s="189"/>
      <c r="C102" s="190"/>
      <c r="D102" s="191" t="s">
        <v>70</v>
      </c>
      <c r="E102" s="203" t="s">
        <v>628</v>
      </c>
      <c r="F102" s="203" t="s">
        <v>629</v>
      </c>
      <c r="G102" s="190"/>
      <c r="H102" s="190"/>
      <c r="I102" s="193"/>
      <c r="J102" s="204">
        <f>BK102</f>
        <v>0</v>
      </c>
      <c r="K102" s="190"/>
      <c r="L102" s="195"/>
      <c r="M102" s="196"/>
      <c r="N102" s="197"/>
      <c r="O102" s="197"/>
      <c r="P102" s="198">
        <f>SUM(P103:P105)</f>
        <v>0</v>
      </c>
      <c r="Q102" s="197"/>
      <c r="R102" s="198">
        <f>SUM(R103:R105)</f>
        <v>0</v>
      </c>
      <c r="S102" s="197"/>
      <c r="T102" s="199">
        <f>SUM(T103:T105)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0" t="s">
        <v>150</v>
      </c>
      <c r="AT102" s="201" t="s">
        <v>70</v>
      </c>
      <c r="AU102" s="201" t="s">
        <v>76</v>
      </c>
      <c r="AY102" s="200" t="s">
        <v>117</v>
      </c>
      <c r="BK102" s="202">
        <f>SUM(BK103:BK105)</f>
        <v>0</v>
      </c>
    </row>
    <row r="103" s="2" customFormat="1" ht="16.5" customHeight="1">
      <c r="A103" s="39"/>
      <c r="B103" s="40"/>
      <c r="C103" s="205" t="s">
        <v>150</v>
      </c>
      <c r="D103" s="205" t="s">
        <v>119</v>
      </c>
      <c r="E103" s="206" t="s">
        <v>630</v>
      </c>
      <c r="F103" s="207" t="s">
        <v>629</v>
      </c>
      <c r="G103" s="208" t="s">
        <v>609</v>
      </c>
      <c r="H103" s="209">
        <v>1</v>
      </c>
      <c r="I103" s="210"/>
      <c r="J103" s="209">
        <f>ROUND(I103*H103,2)</f>
        <v>0</v>
      </c>
      <c r="K103" s="207" t="s">
        <v>123</v>
      </c>
      <c r="L103" s="45"/>
      <c r="M103" s="211" t="s">
        <v>18</v>
      </c>
      <c r="N103" s="212" t="s">
        <v>42</v>
      </c>
      <c r="O103" s="85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5" t="s">
        <v>610</v>
      </c>
      <c r="AT103" s="215" t="s">
        <v>119</v>
      </c>
      <c r="AU103" s="215" t="s">
        <v>79</v>
      </c>
      <c r="AY103" s="18" t="s">
        <v>117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8" t="s">
        <v>76</v>
      </c>
      <c r="BK103" s="216">
        <f>ROUND(I103*H103,2)</f>
        <v>0</v>
      </c>
      <c r="BL103" s="18" t="s">
        <v>610</v>
      </c>
      <c r="BM103" s="215" t="s">
        <v>631</v>
      </c>
    </row>
    <row r="104" s="2" customFormat="1">
      <c r="A104" s="39"/>
      <c r="B104" s="40"/>
      <c r="C104" s="41"/>
      <c r="D104" s="217" t="s">
        <v>126</v>
      </c>
      <c r="E104" s="41"/>
      <c r="F104" s="218" t="s">
        <v>629</v>
      </c>
      <c r="G104" s="41"/>
      <c r="H104" s="41"/>
      <c r="I104" s="219"/>
      <c r="J104" s="41"/>
      <c r="K104" s="41"/>
      <c r="L104" s="45"/>
      <c r="M104" s="220"/>
      <c r="N104" s="221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126</v>
      </c>
      <c r="AU104" s="18" t="s">
        <v>79</v>
      </c>
    </row>
    <row r="105" s="2" customFormat="1">
      <c r="A105" s="39"/>
      <c r="B105" s="40"/>
      <c r="C105" s="41"/>
      <c r="D105" s="222" t="s">
        <v>128</v>
      </c>
      <c r="E105" s="41"/>
      <c r="F105" s="223" t="s">
        <v>632</v>
      </c>
      <c r="G105" s="41"/>
      <c r="H105" s="41"/>
      <c r="I105" s="219"/>
      <c r="J105" s="41"/>
      <c r="K105" s="41"/>
      <c r="L105" s="45"/>
      <c r="M105" s="220"/>
      <c r="N105" s="221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128</v>
      </c>
      <c r="AU105" s="18" t="s">
        <v>79</v>
      </c>
    </row>
    <row r="106" s="12" customFormat="1" ht="22.8" customHeight="1">
      <c r="A106" s="12"/>
      <c r="B106" s="189"/>
      <c r="C106" s="190"/>
      <c r="D106" s="191" t="s">
        <v>70</v>
      </c>
      <c r="E106" s="203" t="s">
        <v>633</v>
      </c>
      <c r="F106" s="203" t="s">
        <v>634</v>
      </c>
      <c r="G106" s="190"/>
      <c r="H106" s="190"/>
      <c r="I106" s="193"/>
      <c r="J106" s="204">
        <f>BK106</f>
        <v>0</v>
      </c>
      <c r="K106" s="190"/>
      <c r="L106" s="195"/>
      <c r="M106" s="196"/>
      <c r="N106" s="197"/>
      <c r="O106" s="197"/>
      <c r="P106" s="198">
        <f>SUM(P107:P109)</f>
        <v>0</v>
      </c>
      <c r="Q106" s="197"/>
      <c r="R106" s="198">
        <f>SUM(R107:R109)</f>
        <v>0</v>
      </c>
      <c r="S106" s="197"/>
      <c r="T106" s="199">
        <f>SUM(T107:T109)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0" t="s">
        <v>150</v>
      </c>
      <c r="AT106" s="201" t="s">
        <v>70</v>
      </c>
      <c r="AU106" s="201" t="s">
        <v>76</v>
      </c>
      <c r="AY106" s="200" t="s">
        <v>117</v>
      </c>
      <c r="BK106" s="202">
        <f>SUM(BK107:BK109)</f>
        <v>0</v>
      </c>
    </row>
    <row r="107" s="2" customFormat="1" ht="16.5" customHeight="1">
      <c r="A107" s="39"/>
      <c r="B107" s="40"/>
      <c r="C107" s="205" t="s">
        <v>157</v>
      </c>
      <c r="D107" s="205" t="s">
        <v>119</v>
      </c>
      <c r="E107" s="206" t="s">
        <v>635</v>
      </c>
      <c r="F107" s="207" t="s">
        <v>634</v>
      </c>
      <c r="G107" s="208" t="s">
        <v>609</v>
      </c>
      <c r="H107" s="209">
        <v>1</v>
      </c>
      <c r="I107" s="210"/>
      <c r="J107" s="209">
        <f>ROUND(I107*H107,2)</f>
        <v>0</v>
      </c>
      <c r="K107" s="207" t="s">
        <v>123</v>
      </c>
      <c r="L107" s="45"/>
      <c r="M107" s="211" t="s">
        <v>18</v>
      </c>
      <c r="N107" s="212" t="s">
        <v>42</v>
      </c>
      <c r="O107" s="85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5" t="s">
        <v>610</v>
      </c>
      <c r="AT107" s="215" t="s">
        <v>119</v>
      </c>
      <c r="AU107" s="215" t="s">
        <v>79</v>
      </c>
      <c r="AY107" s="18" t="s">
        <v>117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8" t="s">
        <v>76</v>
      </c>
      <c r="BK107" s="216">
        <f>ROUND(I107*H107,2)</f>
        <v>0</v>
      </c>
      <c r="BL107" s="18" t="s">
        <v>610</v>
      </c>
      <c r="BM107" s="215" t="s">
        <v>636</v>
      </c>
    </row>
    <row r="108" s="2" customFormat="1">
      <c r="A108" s="39"/>
      <c r="B108" s="40"/>
      <c r="C108" s="41"/>
      <c r="D108" s="217" t="s">
        <v>126</v>
      </c>
      <c r="E108" s="41"/>
      <c r="F108" s="218" t="s">
        <v>634</v>
      </c>
      <c r="G108" s="41"/>
      <c r="H108" s="41"/>
      <c r="I108" s="219"/>
      <c r="J108" s="41"/>
      <c r="K108" s="41"/>
      <c r="L108" s="45"/>
      <c r="M108" s="220"/>
      <c r="N108" s="221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126</v>
      </c>
      <c r="AU108" s="18" t="s">
        <v>79</v>
      </c>
    </row>
    <row r="109" s="2" customFormat="1">
      <c r="A109" s="39"/>
      <c r="B109" s="40"/>
      <c r="C109" s="41"/>
      <c r="D109" s="222" t="s">
        <v>128</v>
      </c>
      <c r="E109" s="41"/>
      <c r="F109" s="223" t="s">
        <v>637</v>
      </c>
      <c r="G109" s="41"/>
      <c r="H109" s="41"/>
      <c r="I109" s="219"/>
      <c r="J109" s="41"/>
      <c r="K109" s="41"/>
      <c r="L109" s="45"/>
      <c r="M109" s="265"/>
      <c r="N109" s="266"/>
      <c r="O109" s="267"/>
      <c r="P109" s="267"/>
      <c r="Q109" s="267"/>
      <c r="R109" s="267"/>
      <c r="S109" s="267"/>
      <c r="T109" s="268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128</v>
      </c>
      <c r="AU109" s="18" t="s">
        <v>79</v>
      </c>
    </row>
    <row r="110" s="2" customFormat="1" ht="6.96" customHeight="1">
      <c r="A110" s="39"/>
      <c r="B110" s="60"/>
      <c r="C110" s="61"/>
      <c r="D110" s="61"/>
      <c r="E110" s="61"/>
      <c r="F110" s="61"/>
      <c r="G110" s="61"/>
      <c r="H110" s="61"/>
      <c r="I110" s="61"/>
      <c r="J110" s="61"/>
      <c r="K110" s="61"/>
      <c r="L110" s="45"/>
      <c r="M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</sheetData>
  <sheetProtection sheet="1" autoFilter="0" formatColumns="0" formatRows="0" objects="1" scenarios="1" spinCount="100000" saltValue="owPouHiUF+5yZPxUBSM0pjd1iw3shvbJOQK79Ef2sba/0yGWFhFfgM3VOh22jQwQYuaC3Q7fBwkSkMr8Ui0nJw==" hashValue="qgPfiDl5UhshvUrT2K0UxWIgRk2+FqYnMBCut6LEjFD5S83qp6DspXQvdjcamoUxGqhCFnZBB2inT/tQwsL2dg==" algorithmName="SHA-512" password="CC35"/>
  <autoFilter ref="C84:K109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2_02/012002000"/>
    <hyperlink ref="F93" r:id="rId2" display="https://podminky.urs.cz/item/CS_URS_2022_02/013294000"/>
    <hyperlink ref="F97" r:id="rId3" display="https://podminky.urs.cz/item/CS_URS_2022_02/030001000"/>
    <hyperlink ref="F101" r:id="rId4" display="https://podminky.urs.cz/item/CS_URS_2022_02/040001000"/>
    <hyperlink ref="F105" r:id="rId5" display="https://podminky.urs.cz/item/CS_URS_2022_02/070001000"/>
    <hyperlink ref="F109" r:id="rId6" display="https://podminky.urs.cz/item/CS_URS_2022_02/09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9" customWidth="1"/>
    <col min="2" max="2" width="1.667969" style="269" customWidth="1"/>
    <col min="3" max="4" width="5" style="269" customWidth="1"/>
    <col min="5" max="5" width="11.66016" style="269" customWidth="1"/>
    <col min="6" max="6" width="9.160156" style="269" customWidth="1"/>
    <col min="7" max="7" width="5" style="269" customWidth="1"/>
    <col min="8" max="8" width="77.83203" style="269" customWidth="1"/>
    <col min="9" max="10" width="20" style="269" customWidth="1"/>
    <col min="11" max="11" width="1.667969" style="269" customWidth="1"/>
  </cols>
  <sheetData>
    <row r="1" s="1" customFormat="1" ht="37.5" customHeight="1"/>
    <row r="2" s="1" customFormat="1" ht="7.5" customHeight="1">
      <c r="B2" s="270"/>
      <c r="C2" s="271"/>
      <c r="D2" s="271"/>
      <c r="E2" s="271"/>
      <c r="F2" s="271"/>
      <c r="G2" s="271"/>
      <c r="H2" s="271"/>
      <c r="I2" s="271"/>
      <c r="J2" s="271"/>
      <c r="K2" s="272"/>
    </row>
    <row r="3" s="16" customFormat="1" ht="45" customHeight="1">
      <c r="B3" s="273"/>
      <c r="C3" s="274" t="s">
        <v>638</v>
      </c>
      <c r="D3" s="274"/>
      <c r="E3" s="274"/>
      <c r="F3" s="274"/>
      <c r="G3" s="274"/>
      <c r="H3" s="274"/>
      <c r="I3" s="274"/>
      <c r="J3" s="274"/>
      <c r="K3" s="275"/>
    </row>
    <row r="4" s="1" customFormat="1" ht="25.5" customHeight="1">
      <c r="B4" s="276"/>
      <c r="C4" s="277" t="s">
        <v>639</v>
      </c>
      <c r="D4" s="277"/>
      <c r="E4" s="277"/>
      <c r="F4" s="277"/>
      <c r="G4" s="277"/>
      <c r="H4" s="277"/>
      <c r="I4" s="277"/>
      <c r="J4" s="277"/>
      <c r="K4" s="278"/>
    </row>
    <row r="5" s="1" customFormat="1" ht="5.25" customHeight="1">
      <c r="B5" s="276"/>
      <c r="C5" s="279"/>
      <c r="D5" s="279"/>
      <c r="E5" s="279"/>
      <c r="F5" s="279"/>
      <c r="G5" s="279"/>
      <c r="H5" s="279"/>
      <c r="I5" s="279"/>
      <c r="J5" s="279"/>
      <c r="K5" s="278"/>
    </row>
    <row r="6" s="1" customFormat="1" ht="15" customHeight="1">
      <c r="B6" s="276"/>
      <c r="C6" s="280" t="s">
        <v>640</v>
      </c>
      <c r="D6" s="280"/>
      <c r="E6" s="280"/>
      <c r="F6" s="280"/>
      <c r="G6" s="280"/>
      <c r="H6" s="280"/>
      <c r="I6" s="280"/>
      <c r="J6" s="280"/>
      <c r="K6" s="278"/>
    </row>
    <row r="7" s="1" customFormat="1" ht="15" customHeight="1">
      <c r="B7" s="281"/>
      <c r="C7" s="280" t="s">
        <v>641</v>
      </c>
      <c r="D7" s="280"/>
      <c r="E7" s="280"/>
      <c r="F7" s="280"/>
      <c r="G7" s="280"/>
      <c r="H7" s="280"/>
      <c r="I7" s="280"/>
      <c r="J7" s="280"/>
      <c r="K7" s="278"/>
    </row>
    <row r="8" s="1" customFormat="1" ht="12.75" customHeight="1">
      <c r="B8" s="281"/>
      <c r="C8" s="280"/>
      <c r="D8" s="280"/>
      <c r="E8" s="280"/>
      <c r="F8" s="280"/>
      <c r="G8" s="280"/>
      <c r="H8" s="280"/>
      <c r="I8" s="280"/>
      <c r="J8" s="280"/>
      <c r="K8" s="278"/>
    </row>
    <row r="9" s="1" customFormat="1" ht="15" customHeight="1">
      <c r="B9" s="281"/>
      <c r="C9" s="280" t="s">
        <v>642</v>
      </c>
      <c r="D9" s="280"/>
      <c r="E9" s="280"/>
      <c r="F9" s="280"/>
      <c r="G9" s="280"/>
      <c r="H9" s="280"/>
      <c r="I9" s="280"/>
      <c r="J9" s="280"/>
      <c r="K9" s="278"/>
    </row>
    <row r="10" s="1" customFormat="1" ht="15" customHeight="1">
      <c r="B10" s="281"/>
      <c r="C10" s="280"/>
      <c r="D10" s="280" t="s">
        <v>643</v>
      </c>
      <c r="E10" s="280"/>
      <c r="F10" s="280"/>
      <c r="G10" s="280"/>
      <c r="H10" s="280"/>
      <c r="I10" s="280"/>
      <c r="J10" s="280"/>
      <c r="K10" s="278"/>
    </row>
    <row r="11" s="1" customFormat="1" ht="15" customHeight="1">
      <c r="B11" s="281"/>
      <c r="C11" s="282"/>
      <c r="D11" s="280" t="s">
        <v>644</v>
      </c>
      <c r="E11" s="280"/>
      <c r="F11" s="280"/>
      <c r="G11" s="280"/>
      <c r="H11" s="280"/>
      <c r="I11" s="280"/>
      <c r="J11" s="280"/>
      <c r="K11" s="278"/>
    </row>
    <row r="12" s="1" customFormat="1" ht="15" customHeight="1">
      <c r="B12" s="281"/>
      <c r="C12" s="282"/>
      <c r="D12" s="280"/>
      <c r="E12" s="280"/>
      <c r="F12" s="280"/>
      <c r="G12" s="280"/>
      <c r="H12" s="280"/>
      <c r="I12" s="280"/>
      <c r="J12" s="280"/>
      <c r="K12" s="278"/>
    </row>
    <row r="13" s="1" customFormat="1" ht="15" customHeight="1">
      <c r="B13" s="281"/>
      <c r="C13" s="282"/>
      <c r="D13" s="283" t="s">
        <v>645</v>
      </c>
      <c r="E13" s="280"/>
      <c r="F13" s="280"/>
      <c r="G13" s="280"/>
      <c r="H13" s="280"/>
      <c r="I13" s="280"/>
      <c r="J13" s="280"/>
      <c r="K13" s="278"/>
    </row>
    <row r="14" s="1" customFormat="1" ht="12.75" customHeight="1">
      <c r="B14" s="281"/>
      <c r="C14" s="282"/>
      <c r="D14" s="282"/>
      <c r="E14" s="282"/>
      <c r="F14" s="282"/>
      <c r="G14" s="282"/>
      <c r="H14" s="282"/>
      <c r="I14" s="282"/>
      <c r="J14" s="282"/>
      <c r="K14" s="278"/>
    </row>
    <row r="15" s="1" customFormat="1" ht="15" customHeight="1">
      <c r="B15" s="281"/>
      <c r="C15" s="282"/>
      <c r="D15" s="280" t="s">
        <v>646</v>
      </c>
      <c r="E15" s="280"/>
      <c r="F15" s="280"/>
      <c r="G15" s="280"/>
      <c r="H15" s="280"/>
      <c r="I15" s="280"/>
      <c r="J15" s="280"/>
      <c r="K15" s="278"/>
    </row>
    <row r="16" s="1" customFormat="1" ht="15" customHeight="1">
      <c r="B16" s="281"/>
      <c r="C16" s="282"/>
      <c r="D16" s="280" t="s">
        <v>647</v>
      </c>
      <c r="E16" s="280"/>
      <c r="F16" s="280"/>
      <c r="G16" s="280"/>
      <c r="H16" s="280"/>
      <c r="I16" s="280"/>
      <c r="J16" s="280"/>
      <c r="K16" s="278"/>
    </row>
    <row r="17" s="1" customFormat="1" ht="15" customHeight="1">
      <c r="B17" s="281"/>
      <c r="C17" s="282"/>
      <c r="D17" s="280" t="s">
        <v>648</v>
      </c>
      <c r="E17" s="280"/>
      <c r="F17" s="280"/>
      <c r="G17" s="280"/>
      <c r="H17" s="280"/>
      <c r="I17" s="280"/>
      <c r="J17" s="280"/>
      <c r="K17" s="278"/>
    </row>
    <row r="18" s="1" customFormat="1" ht="15" customHeight="1">
      <c r="B18" s="281"/>
      <c r="C18" s="282"/>
      <c r="D18" s="282"/>
      <c r="E18" s="284" t="s">
        <v>77</v>
      </c>
      <c r="F18" s="280" t="s">
        <v>649</v>
      </c>
      <c r="G18" s="280"/>
      <c r="H18" s="280"/>
      <c r="I18" s="280"/>
      <c r="J18" s="280"/>
      <c r="K18" s="278"/>
    </row>
    <row r="19" s="1" customFormat="1" ht="15" customHeight="1">
      <c r="B19" s="281"/>
      <c r="C19" s="282"/>
      <c r="D19" s="282"/>
      <c r="E19" s="284" t="s">
        <v>650</v>
      </c>
      <c r="F19" s="280" t="s">
        <v>651</v>
      </c>
      <c r="G19" s="280"/>
      <c r="H19" s="280"/>
      <c r="I19" s="280"/>
      <c r="J19" s="280"/>
      <c r="K19" s="278"/>
    </row>
    <row r="20" s="1" customFormat="1" ht="15" customHeight="1">
      <c r="B20" s="281"/>
      <c r="C20" s="282"/>
      <c r="D20" s="282"/>
      <c r="E20" s="284" t="s">
        <v>652</v>
      </c>
      <c r="F20" s="280" t="s">
        <v>653</v>
      </c>
      <c r="G20" s="280"/>
      <c r="H20" s="280"/>
      <c r="I20" s="280"/>
      <c r="J20" s="280"/>
      <c r="K20" s="278"/>
    </row>
    <row r="21" s="1" customFormat="1" ht="15" customHeight="1">
      <c r="B21" s="281"/>
      <c r="C21" s="282"/>
      <c r="D21" s="282"/>
      <c r="E21" s="284" t="s">
        <v>654</v>
      </c>
      <c r="F21" s="280" t="s">
        <v>655</v>
      </c>
      <c r="G21" s="280"/>
      <c r="H21" s="280"/>
      <c r="I21" s="280"/>
      <c r="J21" s="280"/>
      <c r="K21" s="278"/>
    </row>
    <row r="22" s="1" customFormat="1" ht="15" customHeight="1">
      <c r="B22" s="281"/>
      <c r="C22" s="282"/>
      <c r="D22" s="282"/>
      <c r="E22" s="284" t="s">
        <v>656</v>
      </c>
      <c r="F22" s="280" t="s">
        <v>657</v>
      </c>
      <c r="G22" s="280"/>
      <c r="H22" s="280"/>
      <c r="I22" s="280"/>
      <c r="J22" s="280"/>
      <c r="K22" s="278"/>
    </row>
    <row r="23" s="1" customFormat="1" ht="15" customHeight="1">
      <c r="B23" s="281"/>
      <c r="C23" s="282"/>
      <c r="D23" s="282"/>
      <c r="E23" s="284" t="s">
        <v>658</v>
      </c>
      <c r="F23" s="280" t="s">
        <v>659</v>
      </c>
      <c r="G23" s="280"/>
      <c r="H23" s="280"/>
      <c r="I23" s="280"/>
      <c r="J23" s="280"/>
      <c r="K23" s="278"/>
    </row>
    <row r="24" s="1" customFormat="1" ht="12.75" customHeight="1">
      <c r="B24" s="281"/>
      <c r="C24" s="282"/>
      <c r="D24" s="282"/>
      <c r="E24" s="282"/>
      <c r="F24" s="282"/>
      <c r="G24" s="282"/>
      <c r="H24" s="282"/>
      <c r="I24" s="282"/>
      <c r="J24" s="282"/>
      <c r="K24" s="278"/>
    </row>
    <row r="25" s="1" customFormat="1" ht="15" customHeight="1">
      <c r="B25" s="281"/>
      <c r="C25" s="280" t="s">
        <v>660</v>
      </c>
      <c r="D25" s="280"/>
      <c r="E25" s="280"/>
      <c r="F25" s="280"/>
      <c r="G25" s="280"/>
      <c r="H25" s="280"/>
      <c r="I25" s="280"/>
      <c r="J25" s="280"/>
      <c r="K25" s="278"/>
    </row>
    <row r="26" s="1" customFormat="1" ht="15" customHeight="1">
      <c r="B26" s="281"/>
      <c r="C26" s="280" t="s">
        <v>661</v>
      </c>
      <c r="D26" s="280"/>
      <c r="E26" s="280"/>
      <c r="F26" s="280"/>
      <c r="G26" s="280"/>
      <c r="H26" s="280"/>
      <c r="I26" s="280"/>
      <c r="J26" s="280"/>
      <c r="K26" s="278"/>
    </row>
    <row r="27" s="1" customFormat="1" ht="15" customHeight="1">
      <c r="B27" s="281"/>
      <c r="C27" s="280"/>
      <c r="D27" s="280" t="s">
        <v>662</v>
      </c>
      <c r="E27" s="280"/>
      <c r="F27" s="280"/>
      <c r="G27" s="280"/>
      <c r="H27" s="280"/>
      <c r="I27" s="280"/>
      <c r="J27" s="280"/>
      <c r="K27" s="278"/>
    </row>
    <row r="28" s="1" customFormat="1" ht="15" customHeight="1">
      <c r="B28" s="281"/>
      <c r="C28" s="282"/>
      <c r="D28" s="280" t="s">
        <v>663</v>
      </c>
      <c r="E28" s="280"/>
      <c r="F28" s="280"/>
      <c r="G28" s="280"/>
      <c r="H28" s="280"/>
      <c r="I28" s="280"/>
      <c r="J28" s="280"/>
      <c r="K28" s="278"/>
    </row>
    <row r="29" s="1" customFormat="1" ht="12.75" customHeight="1">
      <c r="B29" s="281"/>
      <c r="C29" s="282"/>
      <c r="D29" s="282"/>
      <c r="E29" s="282"/>
      <c r="F29" s="282"/>
      <c r="G29" s="282"/>
      <c r="H29" s="282"/>
      <c r="I29" s="282"/>
      <c r="J29" s="282"/>
      <c r="K29" s="278"/>
    </row>
    <row r="30" s="1" customFormat="1" ht="15" customHeight="1">
      <c r="B30" s="281"/>
      <c r="C30" s="282"/>
      <c r="D30" s="280" t="s">
        <v>664</v>
      </c>
      <c r="E30" s="280"/>
      <c r="F30" s="280"/>
      <c r="G30" s="280"/>
      <c r="H30" s="280"/>
      <c r="I30" s="280"/>
      <c r="J30" s="280"/>
      <c r="K30" s="278"/>
    </row>
    <row r="31" s="1" customFormat="1" ht="15" customHeight="1">
      <c r="B31" s="281"/>
      <c r="C31" s="282"/>
      <c r="D31" s="280" t="s">
        <v>665</v>
      </c>
      <c r="E31" s="280"/>
      <c r="F31" s="280"/>
      <c r="G31" s="280"/>
      <c r="H31" s="280"/>
      <c r="I31" s="280"/>
      <c r="J31" s="280"/>
      <c r="K31" s="278"/>
    </row>
    <row r="32" s="1" customFormat="1" ht="12.75" customHeight="1">
      <c r="B32" s="281"/>
      <c r="C32" s="282"/>
      <c r="D32" s="282"/>
      <c r="E32" s="282"/>
      <c r="F32" s="282"/>
      <c r="G32" s="282"/>
      <c r="H32" s="282"/>
      <c r="I32" s="282"/>
      <c r="J32" s="282"/>
      <c r="K32" s="278"/>
    </row>
    <row r="33" s="1" customFormat="1" ht="15" customHeight="1">
      <c r="B33" s="281"/>
      <c r="C33" s="282"/>
      <c r="D33" s="280" t="s">
        <v>666</v>
      </c>
      <c r="E33" s="280"/>
      <c r="F33" s="280"/>
      <c r="G33" s="280"/>
      <c r="H33" s="280"/>
      <c r="I33" s="280"/>
      <c r="J33" s="280"/>
      <c r="K33" s="278"/>
    </row>
    <row r="34" s="1" customFormat="1" ht="15" customHeight="1">
      <c r="B34" s="281"/>
      <c r="C34" s="282"/>
      <c r="D34" s="280" t="s">
        <v>667</v>
      </c>
      <c r="E34" s="280"/>
      <c r="F34" s="280"/>
      <c r="G34" s="280"/>
      <c r="H34" s="280"/>
      <c r="I34" s="280"/>
      <c r="J34" s="280"/>
      <c r="K34" s="278"/>
    </row>
    <row r="35" s="1" customFormat="1" ht="15" customHeight="1">
      <c r="B35" s="281"/>
      <c r="C35" s="282"/>
      <c r="D35" s="280" t="s">
        <v>668</v>
      </c>
      <c r="E35" s="280"/>
      <c r="F35" s="280"/>
      <c r="G35" s="280"/>
      <c r="H35" s="280"/>
      <c r="I35" s="280"/>
      <c r="J35" s="280"/>
      <c r="K35" s="278"/>
    </row>
    <row r="36" s="1" customFormat="1" ht="15" customHeight="1">
      <c r="B36" s="281"/>
      <c r="C36" s="282"/>
      <c r="D36" s="280"/>
      <c r="E36" s="283" t="s">
        <v>103</v>
      </c>
      <c r="F36" s="280"/>
      <c r="G36" s="280" t="s">
        <v>669</v>
      </c>
      <c r="H36" s="280"/>
      <c r="I36" s="280"/>
      <c r="J36" s="280"/>
      <c r="K36" s="278"/>
    </row>
    <row r="37" s="1" customFormat="1" ht="30.75" customHeight="1">
      <c r="B37" s="281"/>
      <c r="C37" s="282"/>
      <c r="D37" s="280"/>
      <c r="E37" s="283" t="s">
        <v>670</v>
      </c>
      <c r="F37" s="280"/>
      <c r="G37" s="280" t="s">
        <v>671</v>
      </c>
      <c r="H37" s="280"/>
      <c r="I37" s="280"/>
      <c r="J37" s="280"/>
      <c r="K37" s="278"/>
    </row>
    <row r="38" s="1" customFormat="1" ht="15" customHeight="1">
      <c r="B38" s="281"/>
      <c r="C38" s="282"/>
      <c r="D38" s="280"/>
      <c r="E38" s="283" t="s">
        <v>52</v>
      </c>
      <c r="F38" s="280"/>
      <c r="G38" s="280" t="s">
        <v>672</v>
      </c>
      <c r="H38" s="280"/>
      <c r="I38" s="280"/>
      <c r="J38" s="280"/>
      <c r="K38" s="278"/>
    </row>
    <row r="39" s="1" customFormat="1" ht="15" customHeight="1">
      <c r="B39" s="281"/>
      <c r="C39" s="282"/>
      <c r="D39" s="280"/>
      <c r="E39" s="283" t="s">
        <v>53</v>
      </c>
      <c r="F39" s="280"/>
      <c r="G39" s="280" t="s">
        <v>673</v>
      </c>
      <c r="H39" s="280"/>
      <c r="I39" s="280"/>
      <c r="J39" s="280"/>
      <c r="K39" s="278"/>
    </row>
    <row r="40" s="1" customFormat="1" ht="15" customHeight="1">
      <c r="B40" s="281"/>
      <c r="C40" s="282"/>
      <c r="D40" s="280"/>
      <c r="E40" s="283" t="s">
        <v>104</v>
      </c>
      <c r="F40" s="280"/>
      <c r="G40" s="280" t="s">
        <v>674</v>
      </c>
      <c r="H40" s="280"/>
      <c r="I40" s="280"/>
      <c r="J40" s="280"/>
      <c r="K40" s="278"/>
    </row>
    <row r="41" s="1" customFormat="1" ht="15" customHeight="1">
      <c r="B41" s="281"/>
      <c r="C41" s="282"/>
      <c r="D41" s="280"/>
      <c r="E41" s="283" t="s">
        <v>105</v>
      </c>
      <c r="F41" s="280"/>
      <c r="G41" s="280" t="s">
        <v>675</v>
      </c>
      <c r="H41" s="280"/>
      <c r="I41" s="280"/>
      <c r="J41" s="280"/>
      <c r="K41" s="278"/>
    </row>
    <row r="42" s="1" customFormat="1" ht="15" customHeight="1">
      <c r="B42" s="281"/>
      <c r="C42" s="282"/>
      <c r="D42" s="280"/>
      <c r="E42" s="283" t="s">
        <v>676</v>
      </c>
      <c r="F42" s="280"/>
      <c r="G42" s="280" t="s">
        <v>677</v>
      </c>
      <c r="H42" s="280"/>
      <c r="I42" s="280"/>
      <c r="J42" s="280"/>
      <c r="K42" s="278"/>
    </row>
    <row r="43" s="1" customFormat="1" ht="15" customHeight="1">
      <c r="B43" s="281"/>
      <c r="C43" s="282"/>
      <c r="D43" s="280"/>
      <c r="E43" s="283"/>
      <c r="F43" s="280"/>
      <c r="G43" s="280" t="s">
        <v>678</v>
      </c>
      <c r="H43" s="280"/>
      <c r="I43" s="280"/>
      <c r="J43" s="280"/>
      <c r="K43" s="278"/>
    </row>
    <row r="44" s="1" customFormat="1" ht="15" customHeight="1">
      <c r="B44" s="281"/>
      <c r="C44" s="282"/>
      <c r="D44" s="280"/>
      <c r="E44" s="283" t="s">
        <v>679</v>
      </c>
      <c r="F44" s="280"/>
      <c r="G44" s="280" t="s">
        <v>680</v>
      </c>
      <c r="H44" s="280"/>
      <c r="I44" s="280"/>
      <c r="J44" s="280"/>
      <c r="K44" s="278"/>
    </row>
    <row r="45" s="1" customFormat="1" ht="15" customHeight="1">
      <c r="B45" s="281"/>
      <c r="C45" s="282"/>
      <c r="D45" s="280"/>
      <c r="E45" s="283" t="s">
        <v>107</v>
      </c>
      <c r="F45" s="280"/>
      <c r="G45" s="280" t="s">
        <v>681</v>
      </c>
      <c r="H45" s="280"/>
      <c r="I45" s="280"/>
      <c r="J45" s="280"/>
      <c r="K45" s="278"/>
    </row>
    <row r="46" s="1" customFormat="1" ht="12.75" customHeight="1">
      <c r="B46" s="281"/>
      <c r="C46" s="282"/>
      <c r="D46" s="280"/>
      <c r="E46" s="280"/>
      <c r="F46" s="280"/>
      <c r="G46" s="280"/>
      <c r="H46" s="280"/>
      <c r="I46" s="280"/>
      <c r="J46" s="280"/>
      <c r="K46" s="278"/>
    </row>
    <row r="47" s="1" customFormat="1" ht="15" customHeight="1">
      <c r="B47" s="281"/>
      <c r="C47" s="282"/>
      <c r="D47" s="280" t="s">
        <v>682</v>
      </c>
      <c r="E47" s="280"/>
      <c r="F47" s="280"/>
      <c r="G47" s="280"/>
      <c r="H47" s="280"/>
      <c r="I47" s="280"/>
      <c r="J47" s="280"/>
      <c r="K47" s="278"/>
    </row>
    <row r="48" s="1" customFormat="1" ht="15" customHeight="1">
      <c r="B48" s="281"/>
      <c r="C48" s="282"/>
      <c r="D48" s="282"/>
      <c r="E48" s="280" t="s">
        <v>683</v>
      </c>
      <c r="F48" s="280"/>
      <c r="G48" s="280"/>
      <c r="H48" s="280"/>
      <c r="I48" s="280"/>
      <c r="J48" s="280"/>
      <c r="K48" s="278"/>
    </row>
    <row r="49" s="1" customFormat="1" ht="15" customHeight="1">
      <c r="B49" s="281"/>
      <c r="C49" s="282"/>
      <c r="D49" s="282"/>
      <c r="E49" s="280" t="s">
        <v>684</v>
      </c>
      <c r="F49" s="280"/>
      <c r="G49" s="280"/>
      <c r="H49" s="280"/>
      <c r="I49" s="280"/>
      <c r="J49" s="280"/>
      <c r="K49" s="278"/>
    </row>
    <row r="50" s="1" customFormat="1" ht="15" customHeight="1">
      <c r="B50" s="281"/>
      <c r="C50" s="282"/>
      <c r="D50" s="282"/>
      <c r="E50" s="280" t="s">
        <v>685</v>
      </c>
      <c r="F50" s="280"/>
      <c r="G50" s="280"/>
      <c r="H50" s="280"/>
      <c r="I50" s="280"/>
      <c r="J50" s="280"/>
      <c r="K50" s="278"/>
    </row>
    <row r="51" s="1" customFormat="1" ht="15" customHeight="1">
      <c r="B51" s="281"/>
      <c r="C51" s="282"/>
      <c r="D51" s="280" t="s">
        <v>686</v>
      </c>
      <c r="E51" s="280"/>
      <c r="F51" s="280"/>
      <c r="G51" s="280"/>
      <c r="H51" s="280"/>
      <c r="I51" s="280"/>
      <c r="J51" s="280"/>
      <c r="K51" s="278"/>
    </row>
    <row r="52" s="1" customFormat="1" ht="25.5" customHeight="1">
      <c r="B52" s="276"/>
      <c r="C52" s="277" t="s">
        <v>687</v>
      </c>
      <c r="D52" s="277"/>
      <c r="E52" s="277"/>
      <c r="F52" s="277"/>
      <c r="G52" s="277"/>
      <c r="H52" s="277"/>
      <c r="I52" s="277"/>
      <c r="J52" s="277"/>
      <c r="K52" s="278"/>
    </row>
    <row r="53" s="1" customFormat="1" ht="5.25" customHeight="1">
      <c r="B53" s="276"/>
      <c r="C53" s="279"/>
      <c r="D53" s="279"/>
      <c r="E53" s="279"/>
      <c r="F53" s="279"/>
      <c r="G53" s="279"/>
      <c r="H53" s="279"/>
      <c r="I53" s="279"/>
      <c r="J53" s="279"/>
      <c r="K53" s="278"/>
    </row>
    <row r="54" s="1" customFormat="1" ht="15" customHeight="1">
      <c r="B54" s="276"/>
      <c r="C54" s="280" t="s">
        <v>688</v>
      </c>
      <c r="D54" s="280"/>
      <c r="E54" s="280"/>
      <c r="F54" s="280"/>
      <c r="G54" s="280"/>
      <c r="H54" s="280"/>
      <c r="I54" s="280"/>
      <c r="J54" s="280"/>
      <c r="K54" s="278"/>
    </row>
    <row r="55" s="1" customFormat="1" ht="15" customHeight="1">
      <c r="B55" s="276"/>
      <c r="C55" s="280" t="s">
        <v>689</v>
      </c>
      <c r="D55" s="280"/>
      <c r="E55" s="280"/>
      <c r="F55" s="280"/>
      <c r="G55" s="280"/>
      <c r="H55" s="280"/>
      <c r="I55" s="280"/>
      <c r="J55" s="280"/>
      <c r="K55" s="278"/>
    </row>
    <row r="56" s="1" customFormat="1" ht="12.75" customHeight="1">
      <c r="B56" s="276"/>
      <c r="C56" s="280"/>
      <c r="D56" s="280"/>
      <c r="E56" s="280"/>
      <c r="F56" s="280"/>
      <c r="G56" s="280"/>
      <c r="H56" s="280"/>
      <c r="I56" s="280"/>
      <c r="J56" s="280"/>
      <c r="K56" s="278"/>
    </row>
    <row r="57" s="1" customFormat="1" ht="15" customHeight="1">
      <c r="B57" s="276"/>
      <c r="C57" s="280" t="s">
        <v>690</v>
      </c>
      <c r="D57" s="280"/>
      <c r="E57" s="280"/>
      <c r="F57" s="280"/>
      <c r="G57" s="280"/>
      <c r="H57" s="280"/>
      <c r="I57" s="280"/>
      <c r="J57" s="280"/>
      <c r="K57" s="278"/>
    </row>
    <row r="58" s="1" customFormat="1" ht="15" customHeight="1">
      <c r="B58" s="276"/>
      <c r="C58" s="282"/>
      <c r="D58" s="280" t="s">
        <v>691</v>
      </c>
      <c r="E58" s="280"/>
      <c r="F58" s="280"/>
      <c r="G58" s="280"/>
      <c r="H58" s="280"/>
      <c r="I58" s="280"/>
      <c r="J58" s="280"/>
      <c r="K58" s="278"/>
    </row>
    <row r="59" s="1" customFormat="1" ht="15" customHeight="1">
      <c r="B59" s="276"/>
      <c r="C59" s="282"/>
      <c r="D59" s="280" t="s">
        <v>692</v>
      </c>
      <c r="E59" s="280"/>
      <c r="F59" s="280"/>
      <c r="G59" s="280"/>
      <c r="H59" s="280"/>
      <c r="I59" s="280"/>
      <c r="J59" s="280"/>
      <c r="K59" s="278"/>
    </row>
    <row r="60" s="1" customFormat="1" ht="15" customHeight="1">
      <c r="B60" s="276"/>
      <c r="C60" s="282"/>
      <c r="D60" s="280" t="s">
        <v>693</v>
      </c>
      <c r="E60" s="280"/>
      <c r="F60" s="280"/>
      <c r="G60" s="280"/>
      <c r="H60" s="280"/>
      <c r="I60" s="280"/>
      <c r="J60" s="280"/>
      <c r="K60" s="278"/>
    </row>
    <row r="61" s="1" customFormat="1" ht="15" customHeight="1">
      <c r="B61" s="276"/>
      <c r="C61" s="282"/>
      <c r="D61" s="280" t="s">
        <v>694</v>
      </c>
      <c r="E61" s="280"/>
      <c r="F61" s="280"/>
      <c r="G61" s="280"/>
      <c r="H61" s="280"/>
      <c r="I61" s="280"/>
      <c r="J61" s="280"/>
      <c r="K61" s="278"/>
    </row>
    <row r="62" s="1" customFormat="1" ht="15" customHeight="1">
      <c r="B62" s="276"/>
      <c r="C62" s="282"/>
      <c r="D62" s="285" t="s">
        <v>695</v>
      </c>
      <c r="E62" s="285"/>
      <c r="F62" s="285"/>
      <c r="G62" s="285"/>
      <c r="H62" s="285"/>
      <c r="I62" s="285"/>
      <c r="J62" s="285"/>
      <c r="K62" s="278"/>
    </row>
    <row r="63" s="1" customFormat="1" ht="15" customHeight="1">
      <c r="B63" s="276"/>
      <c r="C63" s="282"/>
      <c r="D63" s="280" t="s">
        <v>696</v>
      </c>
      <c r="E63" s="280"/>
      <c r="F63" s="280"/>
      <c r="G63" s="280"/>
      <c r="H63" s="280"/>
      <c r="I63" s="280"/>
      <c r="J63" s="280"/>
      <c r="K63" s="278"/>
    </row>
    <row r="64" s="1" customFormat="1" ht="12.75" customHeight="1">
      <c r="B64" s="276"/>
      <c r="C64" s="282"/>
      <c r="D64" s="282"/>
      <c r="E64" s="286"/>
      <c r="F64" s="282"/>
      <c r="G64" s="282"/>
      <c r="H64" s="282"/>
      <c r="I64" s="282"/>
      <c r="J64" s="282"/>
      <c r="K64" s="278"/>
    </row>
    <row r="65" s="1" customFormat="1" ht="15" customHeight="1">
      <c r="B65" s="276"/>
      <c r="C65" s="282"/>
      <c r="D65" s="280" t="s">
        <v>697</v>
      </c>
      <c r="E65" s="280"/>
      <c r="F65" s="280"/>
      <c r="G65" s="280"/>
      <c r="H65" s="280"/>
      <c r="I65" s="280"/>
      <c r="J65" s="280"/>
      <c r="K65" s="278"/>
    </row>
    <row r="66" s="1" customFormat="1" ht="15" customHeight="1">
      <c r="B66" s="276"/>
      <c r="C66" s="282"/>
      <c r="D66" s="285" t="s">
        <v>698</v>
      </c>
      <c r="E66" s="285"/>
      <c r="F66" s="285"/>
      <c r="G66" s="285"/>
      <c r="H66" s="285"/>
      <c r="I66" s="285"/>
      <c r="J66" s="285"/>
      <c r="K66" s="278"/>
    </row>
    <row r="67" s="1" customFormat="1" ht="15" customHeight="1">
      <c r="B67" s="276"/>
      <c r="C67" s="282"/>
      <c r="D67" s="280" t="s">
        <v>699</v>
      </c>
      <c r="E67" s="280"/>
      <c r="F67" s="280"/>
      <c r="G67" s="280"/>
      <c r="H67" s="280"/>
      <c r="I67" s="280"/>
      <c r="J67" s="280"/>
      <c r="K67" s="278"/>
    </row>
    <row r="68" s="1" customFormat="1" ht="15" customHeight="1">
      <c r="B68" s="276"/>
      <c r="C68" s="282"/>
      <c r="D68" s="280" t="s">
        <v>700</v>
      </c>
      <c r="E68" s="280"/>
      <c r="F68" s="280"/>
      <c r="G68" s="280"/>
      <c r="H68" s="280"/>
      <c r="I68" s="280"/>
      <c r="J68" s="280"/>
      <c r="K68" s="278"/>
    </row>
    <row r="69" s="1" customFormat="1" ht="15" customHeight="1">
      <c r="B69" s="276"/>
      <c r="C69" s="282"/>
      <c r="D69" s="280" t="s">
        <v>701</v>
      </c>
      <c r="E69" s="280"/>
      <c r="F69" s="280"/>
      <c r="G69" s="280"/>
      <c r="H69" s="280"/>
      <c r="I69" s="280"/>
      <c r="J69" s="280"/>
      <c r="K69" s="278"/>
    </row>
    <row r="70" s="1" customFormat="1" ht="15" customHeight="1">
      <c r="B70" s="276"/>
      <c r="C70" s="282"/>
      <c r="D70" s="280" t="s">
        <v>702</v>
      </c>
      <c r="E70" s="280"/>
      <c r="F70" s="280"/>
      <c r="G70" s="280"/>
      <c r="H70" s="280"/>
      <c r="I70" s="280"/>
      <c r="J70" s="280"/>
      <c r="K70" s="278"/>
    </row>
    <row r="71" s="1" customFormat="1" ht="12.75" customHeight="1">
      <c r="B71" s="287"/>
      <c r="C71" s="288"/>
      <c r="D71" s="288"/>
      <c r="E71" s="288"/>
      <c r="F71" s="288"/>
      <c r="G71" s="288"/>
      <c r="H71" s="288"/>
      <c r="I71" s="288"/>
      <c r="J71" s="288"/>
      <c r="K71" s="289"/>
    </row>
    <row r="72" s="1" customFormat="1" ht="18.75" customHeight="1">
      <c r="B72" s="290"/>
      <c r="C72" s="290"/>
      <c r="D72" s="290"/>
      <c r="E72" s="290"/>
      <c r="F72" s="290"/>
      <c r="G72" s="290"/>
      <c r="H72" s="290"/>
      <c r="I72" s="290"/>
      <c r="J72" s="290"/>
      <c r="K72" s="291"/>
    </row>
    <row r="73" s="1" customFormat="1" ht="18.75" customHeight="1">
      <c r="B73" s="291"/>
      <c r="C73" s="291"/>
      <c r="D73" s="291"/>
      <c r="E73" s="291"/>
      <c r="F73" s="291"/>
      <c r="G73" s="291"/>
      <c r="H73" s="291"/>
      <c r="I73" s="291"/>
      <c r="J73" s="291"/>
      <c r="K73" s="291"/>
    </row>
    <row r="74" s="1" customFormat="1" ht="7.5" customHeight="1">
      <c r="B74" s="292"/>
      <c r="C74" s="293"/>
      <c r="D74" s="293"/>
      <c r="E74" s="293"/>
      <c r="F74" s="293"/>
      <c r="G74" s="293"/>
      <c r="H74" s="293"/>
      <c r="I74" s="293"/>
      <c r="J74" s="293"/>
      <c r="K74" s="294"/>
    </row>
    <row r="75" s="1" customFormat="1" ht="45" customHeight="1">
      <c r="B75" s="295"/>
      <c r="C75" s="296" t="s">
        <v>703</v>
      </c>
      <c r="D75" s="296"/>
      <c r="E75" s="296"/>
      <c r="F75" s="296"/>
      <c r="G75" s="296"/>
      <c r="H75" s="296"/>
      <c r="I75" s="296"/>
      <c r="J75" s="296"/>
      <c r="K75" s="297"/>
    </row>
    <row r="76" s="1" customFormat="1" ht="17.25" customHeight="1">
      <c r="B76" s="295"/>
      <c r="C76" s="298" t="s">
        <v>704</v>
      </c>
      <c r="D76" s="298"/>
      <c r="E76" s="298"/>
      <c r="F76" s="298" t="s">
        <v>705</v>
      </c>
      <c r="G76" s="299"/>
      <c r="H76" s="298" t="s">
        <v>53</v>
      </c>
      <c r="I76" s="298" t="s">
        <v>56</v>
      </c>
      <c r="J76" s="298" t="s">
        <v>706</v>
      </c>
      <c r="K76" s="297"/>
    </row>
    <row r="77" s="1" customFormat="1" ht="17.25" customHeight="1">
      <c r="B77" s="295"/>
      <c r="C77" s="300" t="s">
        <v>707</v>
      </c>
      <c r="D77" s="300"/>
      <c r="E77" s="300"/>
      <c r="F77" s="301" t="s">
        <v>708</v>
      </c>
      <c r="G77" s="302"/>
      <c r="H77" s="300"/>
      <c r="I77" s="300"/>
      <c r="J77" s="300" t="s">
        <v>709</v>
      </c>
      <c r="K77" s="297"/>
    </row>
    <row r="78" s="1" customFormat="1" ht="5.25" customHeight="1">
      <c r="B78" s="295"/>
      <c r="C78" s="303"/>
      <c r="D78" s="303"/>
      <c r="E78" s="303"/>
      <c r="F78" s="303"/>
      <c r="G78" s="304"/>
      <c r="H78" s="303"/>
      <c r="I78" s="303"/>
      <c r="J78" s="303"/>
      <c r="K78" s="297"/>
    </row>
    <row r="79" s="1" customFormat="1" ht="15" customHeight="1">
      <c r="B79" s="295"/>
      <c r="C79" s="283" t="s">
        <v>52</v>
      </c>
      <c r="D79" s="305"/>
      <c r="E79" s="305"/>
      <c r="F79" s="306" t="s">
        <v>710</v>
      </c>
      <c r="G79" s="307"/>
      <c r="H79" s="283" t="s">
        <v>711</v>
      </c>
      <c r="I79" s="283" t="s">
        <v>712</v>
      </c>
      <c r="J79" s="283">
        <v>20</v>
      </c>
      <c r="K79" s="297"/>
    </row>
    <row r="80" s="1" customFormat="1" ht="15" customHeight="1">
      <c r="B80" s="295"/>
      <c r="C80" s="283" t="s">
        <v>713</v>
      </c>
      <c r="D80" s="283"/>
      <c r="E80" s="283"/>
      <c r="F80" s="306" t="s">
        <v>710</v>
      </c>
      <c r="G80" s="307"/>
      <c r="H80" s="283" t="s">
        <v>714</v>
      </c>
      <c r="I80" s="283" t="s">
        <v>712</v>
      </c>
      <c r="J80" s="283">
        <v>120</v>
      </c>
      <c r="K80" s="297"/>
    </row>
    <row r="81" s="1" customFormat="1" ht="15" customHeight="1">
      <c r="B81" s="308"/>
      <c r="C81" s="283" t="s">
        <v>715</v>
      </c>
      <c r="D81" s="283"/>
      <c r="E81" s="283"/>
      <c r="F81" s="306" t="s">
        <v>716</v>
      </c>
      <c r="G81" s="307"/>
      <c r="H81" s="283" t="s">
        <v>717</v>
      </c>
      <c r="I81" s="283" t="s">
        <v>712</v>
      </c>
      <c r="J81" s="283">
        <v>50</v>
      </c>
      <c r="K81" s="297"/>
    </row>
    <row r="82" s="1" customFormat="1" ht="15" customHeight="1">
      <c r="B82" s="308"/>
      <c r="C82" s="283" t="s">
        <v>718</v>
      </c>
      <c r="D82" s="283"/>
      <c r="E82" s="283"/>
      <c r="F82" s="306" t="s">
        <v>710</v>
      </c>
      <c r="G82" s="307"/>
      <c r="H82" s="283" t="s">
        <v>719</v>
      </c>
      <c r="I82" s="283" t="s">
        <v>720</v>
      </c>
      <c r="J82" s="283"/>
      <c r="K82" s="297"/>
    </row>
    <row r="83" s="1" customFormat="1" ht="15" customHeight="1">
      <c r="B83" s="308"/>
      <c r="C83" s="309" t="s">
        <v>721</v>
      </c>
      <c r="D83" s="309"/>
      <c r="E83" s="309"/>
      <c r="F83" s="310" t="s">
        <v>716</v>
      </c>
      <c r="G83" s="309"/>
      <c r="H83" s="309" t="s">
        <v>722</v>
      </c>
      <c r="I83" s="309" t="s">
        <v>712</v>
      </c>
      <c r="J83" s="309">
        <v>15</v>
      </c>
      <c r="K83" s="297"/>
    </row>
    <row r="84" s="1" customFormat="1" ht="15" customHeight="1">
      <c r="B84" s="308"/>
      <c r="C84" s="309" t="s">
        <v>723</v>
      </c>
      <c r="D84" s="309"/>
      <c r="E84" s="309"/>
      <c r="F84" s="310" t="s">
        <v>716</v>
      </c>
      <c r="G84" s="309"/>
      <c r="H84" s="309" t="s">
        <v>724</v>
      </c>
      <c r="I84" s="309" t="s">
        <v>712</v>
      </c>
      <c r="J84" s="309">
        <v>15</v>
      </c>
      <c r="K84" s="297"/>
    </row>
    <row r="85" s="1" customFormat="1" ht="15" customHeight="1">
      <c r="B85" s="308"/>
      <c r="C85" s="309" t="s">
        <v>725</v>
      </c>
      <c r="D85" s="309"/>
      <c r="E85" s="309"/>
      <c r="F85" s="310" t="s">
        <v>716</v>
      </c>
      <c r="G85" s="309"/>
      <c r="H85" s="309" t="s">
        <v>726</v>
      </c>
      <c r="I85" s="309" t="s">
        <v>712</v>
      </c>
      <c r="J85" s="309">
        <v>20</v>
      </c>
      <c r="K85" s="297"/>
    </row>
    <row r="86" s="1" customFormat="1" ht="15" customHeight="1">
      <c r="B86" s="308"/>
      <c r="C86" s="309" t="s">
        <v>727</v>
      </c>
      <c r="D86" s="309"/>
      <c r="E86" s="309"/>
      <c r="F86" s="310" t="s">
        <v>716</v>
      </c>
      <c r="G86" s="309"/>
      <c r="H86" s="309" t="s">
        <v>728</v>
      </c>
      <c r="I86" s="309" t="s">
        <v>712</v>
      </c>
      <c r="J86" s="309">
        <v>20</v>
      </c>
      <c r="K86" s="297"/>
    </row>
    <row r="87" s="1" customFormat="1" ht="15" customHeight="1">
      <c r="B87" s="308"/>
      <c r="C87" s="283" t="s">
        <v>729</v>
      </c>
      <c r="D87" s="283"/>
      <c r="E87" s="283"/>
      <c r="F87" s="306" t="s">
        <v>716</v>
      </c>
      <c r="G87" s="307"/>
      <c r="H87" s="283" t="s">
        <v>730</v>
      </c>
      <c r="I87" s="283" t="s">
        <v>712</v>
      </c>
      <c r="J87" s="283">
        <v>50</v>
      </c>
      <c r="K87" s="297"/>
    </row>
    <row r="88" s="1" customFormat="1" ht="15" customHeight="1">
      <c r="B88" s="308"/>
      <c r="C88" s="283" t="s">
        <v>731</v>
      </c>
      <c r="D88" s="283"/>
      <c r="E88" s="283"/>
      <c r="F88" s="306" t="s">
        <v>716</v>
      </c>
      <c r="G88" s="307"/>
      <c r="H88" s="283" t="s">
        <v>732</v>
      </c>
      <c r="I88" s="283" t="s">
        <v>712</v>
      </c>
      <c r="J88" s="283">
        <v>20</v>
      </c>
      <c r="K88" s="297"/>
    </row>
    <row r="89" s="1" customFormat="1" ht="15" customHeight="1">
      <c r="B89" s="308"/>
      <c r="C89" s="283" t="s">
        <v>733</v>
      </c>
      <c r="D89" s="283"/>
      <c r="E89" s="283"/>
      <c r="F89" s="306" t="s">
        <v>716</v>
      </c>
      <c r="G89" s="307"/>
      <c r="H89" s="283" t="s">
        <v>734</v>
      </c>
      <c r="I89" s="283" t="s">
        <v>712</v>
      </c>
      <c r="J89" s="283">
        <v>20</v>
      </c>
      <c r="K89" s="297"/>
    </row>
    <row r="90" s="1" customFormat="1" ht="15" customHeight="1">
      <c r="B90" s="308"/>
      <c r="C90" s="283" t="s">
        <v>735</v>
      </c>
      <c r="D90" s="283"/>
      <c r="E90" s="283"/>
      <c r="F90" s="306" t="s">
        <v>716</v>
      </c>
      <c r="G90" s="307"/>
      <c r="H90" s="283" t="s">
        <v>736</v>
      </c>
      <c r="I90" s="283" t="s">
        <v>712</v>
      </c>
      <c r="J90" s="283">
        <v>50</v>
      </c>
      <c r="K90" s="297"/>
    </row>
    <row r="91" s="1" customFormat="1" ht="15" customHeight="1">
      <c r="B91" s="308"/>
      <c r="C91" s="283" t="s">
        <v>737</v>
      </c>
      <c r="D91" s="283"/>
      <c r="E91" s="283"/>
      <c r="F91" s="306" t="s">
        <v>716</v>
      </c>
      <c r="G91" s="307"/>
      <c r="H91" s="283" t="s">
        <v>737</v>
      </c>
      <c r="I91" s="283" t="s">
        <v>712</v>
      </c>
      <c r="J91" s="283">
        <v>50</v>
      </c>
      <c r="K91" s="297"/>
    </row>
    <row r="92" s="1" customFormat="1" ht="15" customHeight="1">
      <c r="B92" s="308"/>
      <c r="C92" s="283" t="s">
        <v>738</v>
      </c>
      <c r="D92" s="283"/>
      <c r="E92" s="283"/>
      <c r="F92" s="306" t="s">
        <v>716</v>
      </c>
      <c r="G92" s="307"/>
      <c r="H92" s="283" t="s">
        <v>739</v>
      </c>
      <c r="I92" s="283" t="s">
        <v>712</v>
      </c>
      <c r="J92" s="283">
        <v>255</v>
      </c>
      <c r="K92" s="297"/>
    </row>
    <row r="93" s="1" customFormat="1" ht="15" customHeight="1">
      <c r="B93" s="308"/>
      <c r="C93" s="283" t="s">
        <v>740</v>
      </c>
      <c r="D93" s="283"/>
      <c r="E93" s="283"/>
      <c r="F93" s="306" t="s">
        <v>710</v>
      </c>
      <c r="G93" s="307"/>
      <c r="H93" s="283" t="s">
        <v>741</v>
      </c>
      <c r="I93" s="283" t="s">
        <v>742</v>
      </c>
      <c r="J93" s="283"/>
      <c r="K93" s="297"/>
    </row>
    <row r="94" s="1" customFormat="1" ht="15" customHeight="1">
      <c r="B94" s="308"/>
      <c r="C94" s="283" t="s">
        <v>743</v>
      </c>
      <c r="D94" s="283"/>
      <c r="E94" s="283"/>
      <c r="F94" s="306" t="s">
        <v>710</v>
      </c>
      <c r="G94" s="307"/>
      <c r="H94" s="283" t="s">
        <v>744</v>
      </c>
      <c r="I94" s="283" t="s">
        <v>745</v>
      </c>
      <c r="J94" s="283"/>
      <c r="K94" s="297"/>
    </row>
    <row r="95" s="1" customFormat="1" ht="15" customHeight="1">
      <c r="B95" s="308"/>
      <c r="C95" s="283" t="s">
        <v>746</v>
      </c>
      <c r="D95" s="283"/>
      <c r="E95" s="283"/>
      <c r="F95" s="306" t="s">
        <v>710</v>
      </c>
      <c r="G95" s="307"/>
      <c r="H95" s="283" t="s">
        <v>746</v>
      </c>
      <c r="I95" s="283" t="s">
        <v>745</v>
      </c>
      <c r="J95" s="283"/>
      <c r="K95" s="297"/>
    </row>
    <row r="96" s="1" customFormat="1" ht="15" customHeight="1">
      <c r="B96" s="308"/>
      <c r="C96" s="283" t="s">
        <v>37</v>
      </c>
      <c r="D96" s="283"/>
      <c r="E96" s="283"/>
      <c r="F96" s="306" t="s">
        <v>710</v>
      </c>
      <c r="G96" s="307"/>
      <c r="H96" s="283" t="s">
        <v>747</v>
      </c>
      <c r="I96" s="283" t="s">
        <v>745</v>
      </c>
      <c r="J96" s="283"/>
      <c r="K96" s="297"/>
    </row>
    <row r="97" s="1" customFormat="1" ht="15" customHeight="1">
      <c r="B97" s="308"/>
      <c r="C97" s="283" t="s">
        <v>47</v>
      </c>
      <c r="D97" s="283"/>
      <c r="E97" s="283"/>
      <c r="F97" s="306" t="s">
        <v>710</v>
      </c>
      <c r="G97" s="307"/>
      <c r="H97" s="283" t="s">
        <v>748</v>
      </c>
      <c r="I97" s="283" t="s">
        <v>745</v>
      </c>
      <c r="J97" s="283"/>
      <c r="K97" s="297"/>
    </row>
    <row r="98" s="1" customFormat="1" ht="15" customHeight="1">
      <c r="B98" s="311"/>
      <c r="C98" s="312"/>
      <c r="D98" s="312"/>
      <c r="E98" s="312"/>
      <c r="F98" s="312"/>
      <c r="G98" s="312"/>
      <c r="H98" s="312"/>
      <c r="I98" s="312"/>
      <c r="J98" s="312"/>
      <c r="K98" s="313"/>
    </row>
    <row r="99" s="1" customFormat="1" ht="18.75" customHeight="1">
      <c r="B99" s="314"/>
      <c r="C99" s="315"/>
      <c r="D99" s="315"/>
      <c r="E99" s="315"/>
      <c r="F99" s="315"/>
      <c r="G99" s="315"/>
      <c r="H99" s="315"/>
      <c r="I99" s="315"/>
      <c r="J99" s="315"/>
      <c r="K99" s="314"/>
    </row>
    <row r="100" s="1" customFormat="1" ht="18.75" customHeight="1">
      <c r="B100" s="291"/>
      <c r="C100" s="291"/>
      <c r="D100" s="291"/>
      <c r="E100" s="291"/>
      <c r="F100" s="291"/>
      <c r="G100" s="291"/>
      <c r="H100" s="291"/>
      <c r="I100" s="291"/>
      <c r="J100" s="291"/>
      <c r="K100" s="291"/>
    </row>
    <row r="101" s="1" customFormat="1" ht="7.5" customHeight="1">
      <c r="B101" s="292"/>
      <c r="C101" s="293"/>
      <c r="D101" s="293"/>
      <c r="E101" s="293"/>
      <c r="F101" s="293"/>
      <c r="G101" s="293"/>
      <c r="H101" s="293"/>
      <c r="I101" s="293"/>
      <c r="J101" s="293"/>
      <c r="K101" s="294"/>
    </row>
    <row r="102" s="1" customFormat="1" ht="45" customHeight="1">
      <c r="B102" s="295"/>
      <c r="C102" s="296" t="s">
        <v>749</v>
      </c>
      <c r="D102" s="296"/>
      <c r="E102" s="296"/>
      <c r="F102" s="296"/>
      <c r="G102" s="296"/>
      <c r="H102" s="296"/>
      <c r="I102" s="296"/>
      <c r="J102" s="296"/>
      <c r="K102" s="297"/>
    </row>
    <row r="103" s="1" customFormat="1" ht="17.25" customHeight="1">
      <c r="B103" s="295"/>
      <c r="C103" s="298" t="s">
        <v>704</v>
      </c>
      <c r="D103" s="298"/>
      <c r="E103" s="298"/>
      <c r="F103" s="298" t="s">
        <v>705</v>
      </c>
      <c r="G103" s="299"/>
      <c r="H103" s="298" t="s">
        <v>53</v>
      </c>
      <c r="I103" s="298" t="s">
        <v>56</v>
      </c>
      <c r="J103" s="298" t="s">
        <v>706</v>
      </c>
      <c r="K103" s="297"/>
    </row>
    <row r="104" s="1" customFormat="1" ht="17.25" customHeight="1">
      <c r="B104" s="295"/>
      <c r="C104" s="300" t="s">
        <v>707</v>
      </c>
      <c r="D104" s="300"/>
      <c r="E104" s="300"/>
      <c r="F104" s="301" t="s">
        <v>708</v>
      </c>
      <c r="G104" s="302"/>
      <c r="H104" s="300"/>
      <c r="I104" s="300"/>
      <c r="J104" s="300" t="s">
        <v>709</v>
      </c>
      <c r="K104" s="297"/>
    </row>
    <row r="105" s="1" customFormat="1" ht="5.25" customHeight="1">
      <c r="B105" s="295"/>
      <c r="C105" s="298"/>
      <c r="D105" s="298"/>
      <c r="E105" s="298"/>
      <c r="F105" s="298"/>
      <c r="G105" s="316"/>
      <c r="H105" s="298"/>
      <c r="I105" s="298"/>
      <c r="J105" s="298"/>
      <c r="K105" s="297"/>
    </row>
    <row r="106" s="1" customFormat="1" ht="15" customHeight="1">
      <c r="B106" s="295"/>
      <c r="C106" s="283" t="s">
        <v>52</v>
      </c>
      <c r="D106" s="305"/>
      <c r="E106" s="305"/>
      <c r="F106" s="306" t="s">
        <v>710</v>
      </c>
      <c r="G106" s="283"/>
      <c r="H106" s="283" t="s">
        <v>750</v>
      </c>
      <c r="I106" s="283" t="s">
        <v>712</v>
      </c>
      <c r="J106" s="283">
        <v>20</v>
      </c>
      <c r="K106" s="297"/>
    </row>
    <row r="107" s="1" customFormat="1" ht="15" customHeight="1">
      <c r="B107" s="295"/>
      <c r="C107" s="283" t="s">
        <v>713</v>
      </c>
      <c r="D107" s="283"/>
      <c r="E107" s="283"/>
      <c r="F107" s="306" t="s">
        <v>710</v>
      </c>
      <c r="G107" s="283"/>
      <c r="H107" s="283" t="s">
        <v>750</v>
      </c>
      <c r="I107" s="283" t="s">
        <v>712</v>
      </c>
      <c r="J107" s="283">
        <v>120</v>
      </c>
      <c r="K107" s="297"/>
    </row>
    <row r="108" s="1" customFormat="1" ht="15" customHeight="1">
      <c r="B108" s="308"/>
      <c r="C108" s="283" t="s">
        <v>715</v>
      </c>
      <c r="D108" s="283"/>
      <c r="E108" s="283"/>
      <c r="F108" s="306" t="s">
        <v>716</v>
      </c>
      <c r="G108" s="283"/>
      <c r="H108" s="283" t="s">
        <v>750</v>
      </c>
      <c r="I108" s="283" t="s">
        <v>712</v>
      </c>
      <c r="J108" s="283">
        <v>50</v>
      </c>
      <c r="K108" s="297"/>
    </row>
    <row r="109" s="1" customFormat="1" ht="15" customHeight="1">
      <c r="B109" s="308"/>
      <c r="C109" s="283" t="s">
        <v>718</v>
      </c>
      <c r="D109" s="283"/>
      <c r="E109" s="283"/>
      <c r="F109" s="306" t="s">
        <v>710</v>
      </c>
      <c r="G109" s="283"/>
      <c r="H109" s="283" t="s">
        <v>750</v>
      </c>
      <c r="I109" s="283" t="s">
        <v>720</v>
      </c>
      <c r="J109" s="283"/>
      <c r="K109" s="297"/>
    </row>
    <row r="110" s="1" customFormat="1" ht="15" customHeight="1">
      <c r="B110" s="308"/>
      <c r="C110" s="283" t="s">
        <v>729</v>
      </c>
      <c r="D110" s="283"/>
      <c r="E110" s="283"/>
      <c r="F110" s="306" t="s">
        <v>716</v>
      </c>
      <c r="G110" s="283"/>
      <c r="H110" s="283" t="s">
        <v>750</v>
      </c>
      <c r="I110" s="283" t="s">
        <v>712</v>
      </c>
      <c r="J110" s="283">
        <v>50</v>
      </c>
      <c r="K110" s="297"/>
    </row>
    <row r="111" s="1" customFormat="1" ht="15" customHeight="1">
      <c r="B111" s="308"/>
      <c r="C111" s="283" t="s">
        <v>737</v>
      </c>
      <c r="D111" s="283"/>
      <c r="E111" s="283"/>
      <c r="F111" s="306" t="s">
        <v>716</v>
      </c>
      <c r="G111" s="283"/>
      <c r="H111" s="283" t="s">
        <v>750</v>
      </c>
      <c r="I111" s="283" t="s">
        <v>712</v>
      </c>
      <c r="J111" s="283">
        <v>50</v>
      </c>
      <c r="K111" s="297"/>
    </row>
    <row r="112" s="1" customFormat="1" ht="15" customHeight="1">
      <c r="B112" s="308"/>
      <c r="C112" s="283" t="s">
        <v>735</v>
      </c>
      <c r="D112" s="283"/>
      <c r="E112" s="283"/>
      <c r="F112" s="306" t="s">
        <v>716</v>
      </c>
      <c r="G112" s="283"/>
      <c r="H112" s="283" t="s">
        <v>750</v>
      </c>
      <c r="I112" s="283" t="s">
        <v>712</v>
      </c>
      <c r="J112" s="283">
        <v>50</v>
      </c>
      <c r="K112" s="297"/>
    </row>
    <row r="113" s="1" customFormat="1" ht="15" customHeight="1">
      <c r="B113" s="308"/>
      <c r="C113" s="283" t="s">
        <v>52</v>
      </c>
      <c r="D113" s="283"/>
      <c r="E113" s="283"/>
      <c r="F113" s="306" t="s">
        <v>710</v>
      </c>
      <c r="G113" s="283"/>
      <c r="H113" s="283" t="s">
        <v>751</v>
      </c>
      <c r="I113" s="283" t="s">
        <v>712</v>
      </c>
      <c r="J113" s="283">
        <v>20</v>
      </c>
      <c r="K113" s="297"/>
    </row>
    <row r="114" s="1" customFormat="1" ht="15" customHeight="1">
      <c r="B114" s="308"/>
      <c r="C114" s="283" t="s">
        <v>752</v>
      </c>
      <c r="D114" s="283"/>
      <c r="E114" s="283"/>
      <c r="F114" s="306" t="s">
        <v>710</v>
      </c>
      <c r="G114" s="283"/>
      <c r="H114" s="283" t="s">
        <v>753</v>
      </c>
      <c r="I114" s="283" t="s">
        <v>712</v>
      </c>
      <c r="J114" s="283">
        <v>120</v>
      </c>
      <c r="K114" s="297"/>
    </row>
    <row r="115" s="1" customFormat="1" ht="15" customHeight="1">
      <c r="B115" s="308"/>
      <c r="C115" s="283" t="s">
        <v>37</v>
      </c>
      <c r="D115" s="283"/>
      <c r="E115" s="283"/>
      <c r="F115" s="306" t="s">
        <v>710</v>
      </c>
      <c r="G115" s="283"/>
      <c r="H115" s="283" t="s">
        <v>754</v>
      </c>
      <c r="I115" s="283" t="s">
        <v>745</v>
      </c>
      <c r="J115" s="283"/>
      <c r="K115" s="297"/>
    </row>
    <row r="116" s="1" customFormat="1" ht="15" customHeight="1">
      <c r="B116" s="308"/>
      <c r="C116" s="283" t="s">
        <v>47</v>
      </c>
      <c r="D116" s="283"/>
      <c r="E116" s="283"/>
      <c r="F116" s="306" t="s">
        <v>710</v>
      </c>
      <c r="G116" s="283"/>
      <c r="H116" s="283" t="s">
        <v>755</v>
      </c>
      <c r="I116" s="283" t="s">
        <v>745</v>
      </c>
      <c r="J116" s="283"/>
      <c r="K116" s="297"/>
    </row>
    <row r="117" s="1" customFormat="1" ht="15" customHeight="1">
      <c r="B117" s="308"/>
      <c r="C117" s="283" t="s">
        <v>56</v>
      </c>
      <c r="D117" s="283"/>
      <c r="E117" s="283"/>
      <c r="F117" s="306" t="s">
        <v>710</v>
      </c>
      <c r="G117" s="283"/>
      <c r="H117" s="283" t="s">
        <v>756</v>
      </c>
      <c r="I117" s="283" t="s">
        <v>757</v>
      </c>
      <c r="J117" s="283"/>
      <c r="K117" s="297"/>
    </row>
    <row r="118" s="1" customFormat="1" ht="15" customHeight="1">
      <c r="B118" s="311"/>
      <c r="C118" s="317"/>
      <c r="D118" s="317"/>
      <c r="E118" s="317"/>
      <c r="F118" s="317"/>
      <c r="G118" s="317"/>
      <c r="H118" s="317"/>
      <c r="I118" s="317"/>
      <c r="J118" s="317"/>
      <c r="K118" s="313"/>
    </row>
    <row r="119" s="1" customFormat="1" ht="18.75" customHeight="1">
      <c r="B119" s="318"/>
      <c r="C119" s="319"/>
      <c r="D119" s="319"/>
      <c r="E119" s="319"/>
      <c r="F119" s="320"/>
      <c r="G119" s="319"/>
      <c r="H119" s="319"/>
      <c r="I119" s="319"/>
      <c r="J119" s="319"/>
      <c r="K119" s="318"/>
    </row>
    <row r="120" s="1" customFormat="1" ht="18.75" customHeight="1">
      <c r="B120" s="291"/>
      <c r="C120" s="291"/>
      <c r="D120" s="291"/>
      <c r="E120" s="291"/>
      <c r="F120" s="291"/>
      <c r="G120" s="291"/>
      <c r="H120" s="291"/>
      <c r="I120" s="291"/>
      <c r="J120" s="291"/>
      <c r="K120" s="291"/>
    </row>
    <row r="121" s="1" customFormat="1" ht="7.5" customHeight="1">
      <c r="B121" s="321"/>
      <c r="C121" s="322"/>
      <c r="D121" s="322"/>
      <c r="E121" s="322"/>
      <c r="F121" s="322"/>
      <c r="G121" s="322"/>
      <c r="H121" s="322"/>
      <c r="I121" s="322"/>
      <c r="J121" s="322"/>
      <c r="K121" s="323"/>
    </row>
    <row r="122" s="1" customFormat="1" ht="45" customHeight="1">
      <c r="B122" s="324"/>
      <c r="C122" s="274" t="s">
        <v>758</v>
      </c>
      <c r="D122" s="274"/>
      <c r="E122" s="274"/>
      <c r="F122" s="274"/>
      <c r="G122" s="274"/>
      <c r="H122" s="274"/>
      <c r="I122" s="274"/>
      <c r="J122" s="274"/>
      <c r="K122" s="325"/>
    </row>
    <row r="123" s="1" customFormat="1" ht="17.25" customHeight="1">
      <c r="B123" s="326"/>
      <c r="C123" s="298" t="s">
        <v>704</v>
      </c>
      <c r="D123" s="298"/>
      <c r="E123" s="298"/>
      <c r="F123" s="298" t="s">
        <v>705</v>
      </c>
      <c r="G123" s="299"/>
      <c r="H123" s="298" t="s">
        <v>53</v>
      </c>
      <c r="I123" s="298" t="s">
        <v>56</v>
      </c>
      <c r="J123" s="298" t="s">
        <v>706</v>
      </c>
      <c r="K123" s="327"/>
    </row>
    <row r="124" s="1" customFormat="1" ht="17.25" customHeight="1">
      <c r="B124" s="326"/>
      <c r="C124" s="300" t="s">
        <v>707</v>
      </c>
      <c r="D124" s="300"/>
      <c r="E124" s="300"/>
      <c r="F124" s="301" t="s">
        <v>708</v>
      </c>
      <c r="G124" s="302"/>
      <c r="H124" s="300"/>
      <c r="I124" s="300"/>
      <c r="J124" s="300" t="s">
        <v>709</v>
      </c>
      <c r="K124" s="327"/>
    </row>
    <row r="125" s="1" customFormat="1" ht="5.25" customHeight="1">
      <c r="B125" s="328"/>
      <c r="C125" s="303"/>
      <c r="D125" s="303"/>
      <c r="E125" s="303"/>
      <c r="F125" s="303"/>
      <c r="G125" s="329"/>
      <c r="H125" s="303"/>
      <c r="I125" s="303"/>
      <c r="J125" s="303"/>
      <c r="K125" s="330"/>
    </row>
    <row r="126" s="1" customFormat="1" ht="15" customHeight="1">
      <c r="B126" s="328"/>
      <c r="C126" s="283" t="s">
        <v>713</v>
      </c>
      <c r="D126" s="305"/>
      <c r="E126" s="305"/>
      <c r="F126" s="306" t="s">
        <v>710</v>
      </c>
      <c r="G126" s="283"/>
      <c r="H126" s="283" t="s">
        <v>750</v>
      </c>
      <c r="I126" s="283" t="s">
        <v>712</v>
      </c>
      <c r="J126" s="283">
        <v>120</v>
      </c>
      <c r="K126" s="331"/>
    </row>
    <row r="127" s="1" customFormat="1" ht="15" customHeight="1">
      <c r="B127" s="328"/>
      <c r="C127" s="283" t="s">
        <v>759</v>
      </c>
      <c r="D127" s="283"/>
      <c r="E127" s="283"/>
      <c r="F127" s="306" t="s">
        <v>710</v>
      </c>
      <c r="G127" s="283"/>
      <c r="H127" s="283" t="s">
        <v>760</v>
      </c>
      <c r="I127" s="283" t="s">
        <v>712</v>
      </c>
      <c r="J127" s="283" t="s">
        <v>761</v>
      </c>
      <c r="K127" s="331"/>
    </row>
    <row r="128" s="1" customFormat="1" ht="15" customHeight="1">
      <c r="B128" s="328"/>
      <c r="C128" s="283" t="s">
        <v>658</v>
      </c>
      <c r="D128" s="283"/>
      <c r="E128" s="283"/>
      <c r="F128" s="306" t="s">
        <v>710</v>
      </c>
      <c r="G128" s="283"/>
      <c r="H128" s="283" t="s">
        <v>762</v>
      </c>
      <c r="I128" s="283" t="s">
        <v>712</v>
      </c>
      <c r="J128" s="283" t="s">
        <v>761</v>
      </c>
      <c r="K128" s="331"/>
    </row>
    <row r="129" s="1" customFormat="1" ht="15" customHeight="1">
      <c r="B129" s="328"/>
      <c r="C129" s="283" t="s">
        <v>721</v>
      </c>
      <c r="D129" s="283"/>
      <c r="E129" s="283"/>
      <c r="F129" s="306" t="s">
        <v>716</v>
      </c>
      <c r="G129" s="283"/>
      <c r="H129" s="283" t="s">
        <v>722</v>
      </c>
      <c r="I129" s="283" t="s">
        <v>712</v>
      </c>
      <c r="J129" s="283">
        <v>15</v>
      </c>
      <c r="K129" s="331"/>
    </row>
    <row r="130" s="1" customFormat="1" ht="15" customHeight="1">
      <c r="B130" s="328"/>
      <c r="C130" s="309" t="s">
        <v>723</v>
      </c>
      <c r="D130" s="309"/>
      <c r="E130" s="309"/>
      <c r="F130" s="310" t="s">
        <v>716</v>
      </c>
      <c r="G130" s="309"/>
      <c r="H130" s="309" t="s">
        <v>724</v>
      </c>
      <c r="I130" s="309" t="s">
        <v>712</v>
      </c>
      <c r="J130" s="309">
        <v>15</v>
      </c>
      <c r="K130" s="331"/>
    </row>
    <row r="131" s="1" customFormat="1" ht="15" customHeight="1">
      <c r="B131" s="328"/>
      <c r="C131" s="309" t="s">
        <v>725</v>
      </c>
      <c r="D131" s="309"/>
      <c r="E131" s="309"/>
      <c r="F131" s="310" t="s">
        <v>716</v>
      </c>
      <c r="G131" s="309"/>
      <c r="H131" s="309" t="s">
        <v>726</v>
      </c>
      <c r="I131" s="309" t="s">
        <v>712</v>
      </c>
      <c r="J131" s="309">
        <v>20</v>
      </c>
      <c r="K131" s="331"/>
    </row>
    <row r="132" s="1" customFormat="1" ht="15" customHeight="1">
      <c r="B132" s="328"/>
      <c r="C132" s="309" t="s">
        <v>727</v>
      </c>
      <c r="D132" s="309"/>
      <c r="E132" s="309"/>
      <c r="F132" s="310" t="s">
        <v>716</v>
      </c>
      <c r="G132" s="309"/>
      <c r="H132" s="309" t="s">
        <v>728</v>
      </c>
      <c r="I132" s="309" t="s">
        <v>712</v>
      </c>
      <c r="J132" s="309">
        <v>20</v>
      </c>
      <c r="K132" s="331"/>
    </row>
    <row r="133" s="1" customFormat="1" ht="15" customHeight="1">
      <c r="B133" s="328"/>
      <c r="C133" s="283" t="s">
        <v>715</v>
      </c>
      <c r="D133" s="283"/>
      <c r="E133" s="283"/>
      <c r="F133" s="306" t="s">
        <v>716</v>
      </c>
      <c r="G133" s="283"/>
      <c r="H133" s="283" t="s">
        <v>750</v>
      </c>
      <c r="I133" s="283" t="s">
        <v>712</v>
      </c>
      <c r="J133" s="283">
        <v>50</v>
      </c>
      <c r="K133" s="331"/>
    </row>
    <row r="134" s="1" customFormat="1" ht="15" customHeight="1">
      <c r="B134" s="328"/>
      <c r="C134" s="283" t="s">
        <v>729</v>
      </c>
      <c r="D134" s="283"/>
      <c r="E134" s="283"/>
      <c r="F134" s="306" t="s">
        <v>716</v>
      </c>
      <c r="G134" s="283"/>
      <c r="H134" s="283" t="s">
        <v>750</v>
      </c>
      <c r="I134" s="283" t="s">
        <v>712</v>
      </c>
      <c r="J134" s="283">
        <v>50</v>
      </c>
      <c r="K134" s="331"/>
    </row>
    <row r="135" s="1" customFormat="1" ht="15" customHeight="1">
      <c r="B135" s="328"/>
      <c r="C135" s="283" t="s">
        <v>735</v>
      </c>
      <c r="D135" s="283"/>
      <c r="E135" s="283"/>
      <c r="F135" s="306" t="s">
        <v>716</v>
      </c>
      <c r="G135" s="283"/>
      <c r="H135" s="283" t="s">
        <v>750</v>
      </c>
      <c r="I135" s="283" t="s">
        <v>712</v>
      </c>
      <c r="J135" s="283">
        <v>50</v>
      </c>
      <c r="K135" s="331"/>
    </row>
    <row r="136" s="1" customFormat="1" ht="15" customHeight="1">
      <c r="B136" s="328"/>
      <c r="C136" s="283" t="s">
        <v>737</v>
      </c>
      <c r="D136" s="283"/>
      <c r="E136" s="283"/>
      <c r="F136" s="306" t="s">
        <v>716</v>
      </c>
      <c r="G136" s="283"/>
      <c r="H136" s="283" t="s">
        <v>750</v>
      </c>
      <c r="I136" s="283" t="s">
        <v>712</v>
      </c>
      <c r="J136" s="283">
        <v>50</v>
      </c>
      <c r="K136" s="331"/>
    </row>
    <row r="137" s="1" customFormat="1" ht="15" customHeight="1">
      <c r="B137" s="328"/>
      <c r="C137" s="283" t="s">
        <v>738</v>
      </c>
      <c r="D137" s="283"/>
      <c r="E137" s="283"/>
      <c r="F137" s="306" t="s">
        <v>716</v>
      </c>
      <c r="G137" s="283"/>
      <c r="H137" s="283" t="s">
        <v>763</v>
      </c>
      <c r="I137" s="283" t="s">
        <v>712</v>
      </c>
      <c r="J137" s="283">
        <v>255</v>
      </c>
      <c r="K137" s="331"/>
    </row>
    <row r="138" s="1" customFormat="1" ht="15" customHeight="1">
      <c r="B138" s="328"/>
      <c r="C138" s="283" t="s">
        <v>740</v>
      </c>
      <c r="D138" s="283"/>
      <c r="E138" s="283"/>
      <c r="F138" s="306" t="s">
        <v>710</v>
      </c>
      <c r="G138" s="283"/>
      <c r="H138" s="283" t="s">
        <v>764</v>
      </c>
      <c r="I138" s="283" t="s">
        <v>742</v>
      </c>
      <c r="J138" s="283"/>
      <c r="K138" s="331"/>
    </row>
    <row r="139" s="1" customFormat="1" ht="15" customHeight="1">
      <c r="B139" s="328"/>
      <c r="C139" s="283" t="s">
        <v>743</v>
      </c>
      <c r="D139" s="283"/>
      <c r="E139" s="283"/>
      <c r="F139" s="306" t="s">
        <v>710</v>
      </c>
      <c r="G139" s="283"/>
      <c r="H139" s="283" t="s">
        <v>765</v>
      </c>
      <c r="I139" s="283" t="s">
        <v>745</v>
      </c>
      <c r="J139" s="283"/>
      <c r="K139" s="331"/>
    </row>
    <row r="140" s="1" customFormat="1" ht="15" customHeight="1">
      <c r="B140" s="328"/>
      <c r="C140" s="283" t="s">
        <v>746</v>
      </c>
      <c r="D140" s="283"/>
      <c r="E140" s="283"/>
      <c r="F140" s="306" t="s">
        <v>710</v>
      </c>
      <c r="G140" s="283"/>
      <c r="H140" s="283" t="s">
        <v>746</v>
      </c>
      <c r="I140" s="283" t="s">
        <v>745</v>
      </c>
      <c r="J140" s="283"/>
      <c r="K140" s="331"/>
    </row>
    <row r="141" s="1" customFormat="1" ht="15" customHeight="1">
      <c r="B141" s="328"/>
      <c r="C141" s="283" t="s">
        <v>37</v>
      </c>
      <c r="D141" s="283"/>
      <c r="E141" s="283"/>
      <c r="F141" s="306" t="s">
        <v>710</v>
      </c>
      <c r="G141" s="283"/>
      <c r="H141" s="283" t="s">
        <v>766</v>
      </c>
      <c r="I141" s="283" t="s">
        <v>745</v>
      </c>
      <c r="J141" s="283"/>
      <c r="K141" s="331"/>
    </row>
    <row r="142" s="1" customFormat="1" ht="15" customHeight="1">
      <c r="B142" s="328"/>
      <c r="C142" s="283" t="s">
        <v>767</v>
      </c>
      <c r="D142" s="283"/>
      <c r="E142" s="283"/>
      <c r="F142" s="306" t="s">
        <v>710</v>
      </c>
      <c r="G142" s="283"/>
      <c r="H142" s="283" t="s">
        <v>768</v>
      </c>
      <c r="I142" s="283" t="s">
        <v>745</v>
      </c>
      <c r="J142" s="283"/>
      <c r="K142" s="331"/>
    </row>
    <row r="143" s="1" customFormat="1" ht="15" customHeight="1">
      <c r="B143" s="332"/>
      <c r="C143" s="333"/>
      <c r="D143" s="333"/>
      <c r="E143" s="333"/>
      <c r="F143" s="333"/>
      <c r="G143" s="333"/>
      <c r="H143" s="333"/>
      <c r="I143" s="333"/>
      <c r="J143" s="333"/>
      <c r="K143" s="334"/>
    </row>
    <row r="144" s="1" customFormat="1" ht="18.75" customHeight="1">
      <c r="B144" s="319"/>
      <c r="C144" s="319"/>
      <c r="D144" s="319"/>
      <c r="E144" s="319"/>
      <c r="F144" s="320"/>
      <c r="G144" s="319"/>
      <c r="H144" s="319"/>
      <c r="I144" s="319"/>
      <c r="J144" s="319"/>
      <c r="K144" s="319"/>
    </row>
    <row r="145" s="1" customFormat="1" ht="18.75" customHeight="1">
      <c r="B145" s="291"/>
      <c r="C145" s="291"/>
      <c r="D145" s="291"/>
      <c r="E145" s="291"/>
      <c r="F145" s="291"/>
      <c r="G145" s="291"/>
      <c r="H145" s="291"/>
      <c r="I145" s="291"/>
      <c r="J145" s="291"/>
      <c r="K145" s="291"/>
    </row>
    <row r="146" s="1" customFormat="1" ht="7.5" customHeight="1">
      <c r="B146" s="292"/>
      <c r="C146" s="293"/>
      <c r="D146" s="293"/>
      <c r="E146" s="293"/>
      <c r="F146" s="293"/>
      <c r="G146" s="293"/>
      <c r="H146" s="293"/>
      <c r="I146" s="293"/>
      <c r="J146" s="293"/>
      <c r="K146" s="294"/>
    </row>
    <row r="147" s="1" customFormat="1" ht="45" customHeight="1">
      <c r="B147" s="295"/>
      <c r="C147" s="296" t="s">
        <v>769</v>
      </c>
      <c r="D147" s="296"/>
      <c r="E147" s="296"/>
      <c r="F147" s="296"/>
      <c r="G147" s="296"/>
      <c r="H147" s="296"/>
      <c r="I147" s="296"/>
      <c r="J147" s="296"/>
      <c r="K147" s="297"/>
    </row>
    <row r="148" s="1" customFormat="1" ht="17.25" customHeight="1">
      <c r="B148" s="295"/>
      <c r="C148" s="298" t="s">
        <v>704</v>
      </c>
      <c r="D148" s="298"/>
      <c r="E148" s="298"/>
      <c r="F148" s="298" t="s">
        <v>705</v>
      </c>
      <c r="G148" s="299"/>
      <c r="H148" s="298" t="s">
        <v>53</v>
      </c>
      <c r="I148" s="298" t="s">
        <v>56</v>
      </c>
      <c r="J148" s="298" t="s">
        <v>706</v>
      </c>
      <c r="K148" s="297"/>
    </row>
    <row r="149" s="1" customFormat="1" ht="17.25" customHeight="1">
      <c r="B149" s="295"/>
      <c r="C149" s="300" t="s">
        <v>707</v>
      </c>
      <c r="D149" s="300"/>
      <c r="E149" s="300"/>
      <c r="F149" s="301" t="s">
        <v>708</v>
      </c>
      <c r="G149" s="302"/>
      <c r="H149" s="300"/>
      <c r="I149" s="300"/>
      <c r="J149" s="300" t="s">
        <v>709</v>
      </c>
      <c r="K149" s="297"/>
    </row>
    <row r="150" s="1" customFormat="1" ht="5.25" customHeight="1">
      <c r="B150" s="308"/>
      <c r="C150" s="303"/>
      <c r="D150" s="303"/>
      <c r="E150" s="303"/>
      <c r="F150" s="303"/>
      <c r="G150" s="304"/>
      <c r="H150" s="303"/>
      <c r="I150" s="303"/>
      <c r="J150" s="303"/>
      <c r="K150" s="331"/>
    </row>
    <row r="151" s="1" customFormat="1" ht="15" customHeight="1">
      <c r="B151" s="308"/>
      <c r="C151" s="335" t="s">
        <v>713</v>
      </c>
      <c r="D151" s="283"/>
      <c r="E151" s="283"/>
      <c r="F151" s="336" t="s">
        <v>710</v>
      </c>
      <c r="G151" s="283"/>
      <c r="H151" s="335" t="s">
        <v>750</v>
      </c>
      <c r="I151" s="335" t="s">
        <v>712</v>
      </c>
      <c r="J151" s="335">
        <v>120</v>
      </c>
      <c r="K151" s="331"/>
    </row>
    <row r="152" s="1" customFormat="1" ht="15" customHeight="1">
      <c r="B152" s="308"/>
      <c r="C152" s="335" t="s">
        <v>759</v>
      </c>
      <c r="D152" s="283"/>
      <c r="E152" s="283"/>
      <c r="F152" s="336" t="s">
        <v>710</v>
      </c>
      <c r="G152" s="283"/>
      <c r="H152" s="335" t="s">
        <v>770</v>
      </c>
      <c r="I152" s="335" t="s">
        <v>712</v>
      </c>
      <c r="J152" s="335" t="s">
        <v>761</v>
      </c>
      <c r="K152" s="331"/>
    </row>
    <row r="153" s="1" customFormat="1" ht="15" customHeight="1">
      <c r="B153" s="308"/>
      <c r="C153" s="335" t="s">
        <v>658</v>
      </c>
      <c r="D153" s="283"/>
      <c r="E153" s="283"/>
      <c r="F153" s="336" t="s">
        <v>710</v>
      </c>
      <c r="G153" s="283"/>
      <c r="H153" s="335" t="s">
        <v>771</v>
      </c>
      <c r="I153" s="335" t="s">
        <v>712</v>
      </c>
      <c r="J153" s="335" t="s">
        <v>761</v>
      </c>
      <c r="K153" s="331"/>
    </row>
    <row r="154" s="1" customFormat="1" ht="15" customHeight="1">
      <c r="B154" s="308"/>
      <c r="C154" s="335" t="s">
        <v>715</v>
      </c>
      <c r="D154" s="283"/>
      <c r="E154" s="283"/>
      <c r="F154" s="336" t="s">
        <v>716</v>
      </c>
      <c r="G154" s="283"/>
      <c r="H154" s="335" t="s">
        <v>750</v>
      </c>
      <c r="I154" s="335" t="s">
        <v>712</v>
      </c>
      <c r="J154" s="335">
        <v>50</v>
      </c>
      <c r="K154" s="331"/>
    </row>
    <row r="155" s="1" customFormat="1" ht="15" customHeight="1">
      <c r="B155" s="308"/>
      <c r="C155" s="335" t="s">
        <v>718</v>
      </c>
      <c r="D155" s="283"/>
      <c r="E155" s="283"/>
      <c r="F155" s="336" t="s">
        <v>710</v>
      </c>
      <c r="G155" s="283"/>
      <c r="H155" s="335" t="s">
        <v>750</v>
      </c>
      <c r="I155" s="335" t="s">
        <v>720</v>
      </c>
      <c r="J155" s="335"/>
      <c r="K155" s="331"/>
    </row>
    <row r="156" s="1" customFormat="1" ht="15" customHeight="1">
      <c r="B156" s="308"/>
      <c r="C156" s="335" t="s">
        <v>729</v>
      </c>
      <c r="D156" s="283"/>
      <c r="E156" s="283"/>
      <c r="F156" s="336" t="s">
        <v>716</v>
      </c>
      <c r="G156" s="283"/>
      <c r="H156" s="335" t="s">
        <v>750</v>
      </c>
      <c r="I156" s="335" t="s">
        <v>712</v>
      </c>
      <c r="J156" s="335">
        <v>50</v>
      </c>
      <c r="K156" s="331"/>
    </row>
    <row r="157" s="1" customFormat="1" ht="15" customHeight="1">
      <c r="B157" s="308"/>
      <c r="C157" s="335" t="s">
        <v>737</v>
      </c>
      <c r="D157" s="283"/>
      <c r="E157" s="283"/>
      <c r="F157" s="336" t="s">
        <v>716</v>
      </c>
      <c r="G157" s="283"/>
      <c r="H157" s="335" t="s">
        <v>750</v>
      </c>
      <c r="I157" s="335" t="s">
        <v>712</v>
      </c>
      <c r="J157" s="335">
        <v>50</v>
      </c>
      <c r="K157" s="331"/>
    </row>
    <row r="158" s="1" customFormat="1" ht="15" customHeight="1">
      <c r="B158" s="308"/>
      <c r="C158" s="335" t="s">
        <v>735</v>
      </c>
      <c r="D158" s="283"/>
      <c r="E158" s="283"/>
      <c r="F158" s="336" t="s">
        <v>716</v>
      </c>
      <c r="G158" s="283"/>
      <c r="H158" s="335" t="s">
        <v>750</v>
      </c>
      <c r="I158" s="335" t="s">
        <v>712</v>
      </c>
      <c r="J158" s="335">
        <v>50</v>
      </c>
      <c r="K158" s="331"/>
    </row>
    <row r="159" s="1" customFormat="1" ht="15" customHeight="1">
      <c r="B159" s="308"/>
      <c r="C159" s="335" t="s">
        <v>86</v>
      </c>
      <c r="D159" s="283"/>
      <c r="E159" s="283"/>
      <c r="F159" s="336" t="s">
        <v>710</v>
      </c>
      <c r="G159" s="283"/>
      <c r="H159" s="335" t="s">
        <v>772</v>
      </c>
      <c r="I159" s="335" t="s">
        <v>712</v>
      </c>
      <c r="J159" s="335" t="s">
        <v>773</v>
      </c>
      <c r="K159" s="331"/>
    </row>
    <row r="160" s="1" customFormat="1" ht="15" customHeight="1">
      <c r="B160" s="308"/>
      <c r="C160" s="335" t="s">
        <v>774</v>
      </c>
      <c r="D160" s="283"/>
      <c r="E160" s="283"/>
      <c r="F160" s="336" t="s">
        <v>710</v>
      </c>
      <c r="G160" s="283"/>
      <c r="H160" s="335" t="s">
        <v>775</v>
      </c>
      <c r="I160" s="335" t="s">
        <v>745</v>
      </c>
      <c r="J160" s="335"/>
      <c r="K160" s="331"/>
    </row>
    <row r="161" s="1" customFormat="1" ht="15" customHeight="1">
      <c r="B161" s="337"/>
      <c r="C161" s="317"/>
      <c r="D161" s="317"/>
      <c r="E161" s="317"/>
      <c r="F161" s="317"/>
      <c r="G161" s="317"/>
      <c r="H161" s="317"/>
      <c r="I161" s="317"/>
      <c r="J161" s="317"/>
      <c r="K161" s="338"/>
    </row>
    <row r="162" s="1" customFormat="1" ht="18.75" customHeight="1">
      <c r="B162" s="319"/>
      <c r="C162" s="329"/>
      <c r="D162" s="329"/>
      <c r="E162" s="329"/>
      <c r="F162" s="339"/>
      <c r="G162" s="329"/>
      <c r="H162" s="329"/>
      <c r="I162" s="329"/>
      <c r="J162" s="329"/>
      <c r="K162" s="319"/>
    </row>
    <row r="163" s="1" customFormat="1" ht="18.75" customHeight="1">
      <c r="B163" s="291"/>
      <c r="C163" s="291"/>
      <c r="D163" s="291"/>
      <c r="E163" s="291"/>
      <c r="F163" s="291"/>
      <c r="G163" s="291"/>
      <c r="H163" s="291"/>
      <c r="I163" s="291"/>
      <c r="J163" s="291"/>
      <c r="K163" s="291"/>
    </row>
    <row r="164" s="1" customFormat="1" ht="7.5" customHeight="1">
      <c r="B164" s="270"/>
      <c r="C164" s="271"/>
      <c r="D164" s="271"/>
      <c r="E164" s="271"/>
      <c r="F164" s="271"/>
      <c r="G164" s="271"/>
      <c r="H164" s="271"/>
      <c r="I164" s="271"/>
      <c r="J164" s="271"/>
      <c r="K164" s="272"/>
    </row>
    <row r="165" s="1" customFormat="1" ht="45" customHeight="1">
      <c r="B165" s="273"/>
      <c r="C165" s="274" t="s">
        <v>776</v>
      </c>
      <c r="D165" s="274"/>
      <c r="E165" s="274"/>
      <c r="F165" s="274"/>
      <c r="G165" s="274"/>
      <c r="H165" s="274"/>
      <c r="I165" s="274"/>
      <c r="J165" s="274"/>
      <c r="K165" s="275"/>
    </row>
    <row r="166" s="1" customFormat="1" ht="17.25" customHeight="1">
      <c r="B166" s="273"/>
      <c r="C166" s="298" t="s">
        <v>704</v>
      </c>
      <c r="D166" s="298"/>
      <c r="E166" s="298"/>
      <c r="F166" s="298" t="s">
        <v>705</v>
      </c>
      <c r="G166" s="340"/>
      <c r="H166" s="341" t="s">
        <v>53</v>
      </c>
      <c r="I166" s="341" t="s">
        <v>56</v>
      </c>
      <c r="J166" s="298" t="s">
        <v>706</v>
      </c>
      <c r="K166" s="275"/>
    </row>
    <row r="167" s="1" customFormat="1" ht="17.25" customHeight="1">
      <c r="B167" s="276"/>
      <c r="C167" s="300" t="s">
        <v>707</v>
      </c>
      <c r="D167" s="300"/>
      <c r="E167" s="300"/>
      <c r="F167" s="301" t="s">
        <v>708</v>
      </c>
      <c r="G167" s="342"/>
      <c r="H167" s="343"/>
      <c r="I167" s="343"/>
      <c r="J167" s="300" t="s">
        <v>709</v>
      </c>
      <c r="K167" s="278"/>
    </row>
    <row r="168" s="1" customFormat="1" ht="5.25" customHeight="1">
      <c r="B168" s="308"/>
      <c r="C168" s="303"/>
      <c r="D168" s="303"/>
      <c r="E168" s="303"/>
      <c r="F168" s="303"/>
      <c r="G168" s="304"/>
      <c r="H168" s="303"/>
      <c r="I168" s="303"/>
      <c r="J168" s="303"/>
      <c r="K168" s="331"/>
    </row>
    <row r="169" s="1" customFormat="1" ht="15" customHeight="1">
      <c r="B169" s="308"/>
      <c r="C169" s="283" t="s">
        <v>713</v>
      </c>
      <c r="D169" s="283"/>
      <c r="E169" s="283"/>
      <c r="F169" s="306" t="s">
        <v>710</v>
      </c>
      <c r="G169" s="283"/>
      <c r="H169" s="283" t="s">
        <v>750</v>
      </c>
      <c r="I169" s="283" t="s">
        <v>712</v>
      </c>
      <c r="J169" s="283">
        <v>120</v>
      </c>
      <c r="K169" s="331"/>
    </row>
    <row r="170" s="1" customFormat="1" ht="15" customHeight="1">
      <c r="B170" s="308"/>
      <c r="C170" s="283" t="s">
        <v>759</v>
      </c>
      <c r="D170" s="283"/>
      <c r="E170" s="283"/>
      <c r="F170" s="306" t="s">
        <v>710</v>
      </c>
      <c r="G170" s="283"/>
      <c r="H170" s="283" t="s">
        <v>760</v>
      </c>
      <c r="I170" s="283" t="s">
        <v>712</v>
      </c>
      <c r="J170" s="283" t="s">
        <v>761</v>
      </c>
      <c r="K170" s="331"/>
    </row>
    <row r="171" s="1" customFormat="1" ht="15" customHeight="1">
      <c r="B171" s="308"/>
      <c r="C171" s="283" t="s">
        <v>658</v>
      </c>
      <c r="D171" s="283"/>
      <c r="E171" s="283"/>
      <c r="F171" s="306" t="s">
        <v>710</v>
      </c>
      <c r="G171" s="283"/>
      <c r="H171" s="283" t="s">
        <v>777</v>
      </c>
      <c r="I171" s="283" t="s">
        <v>712</v>
      </c>
      <c r="J171" s="283" t="s">
        <v>761</v>
      </c>
      <c r="K171" s="331"/>
    </row>
    <row r="172" s="1" customFormat="1" ht="15" customHeight="1">
      <c r="B172" s="308"/>
      <c r="C172" s="283" t="s">
        <v>715</v>
      </c>
      <c r="D172" s="283"/>
      <c r="E172" s="283"/>
      <c r="F172" s="306" t="s">
        <v>716</v>
      </c>
      <c r="G172" s="283"/>
      <c r="H172" s="283" t="s">
        <v>777</v>
      </c>
      <c r="I172" s="283" t="s">
        <v>712</v>
      </c>
      <c r="J172" s="283">
        <v>50</v>
      </c>
      <c r="K172" s="331"/>
    </row>
    <row r="173" s="1" customFormat="1" ht="15" customHeight="1">
      <c r="B173" s="308"/>
      <c r="C173" s="283" t="s">
        <v>718</v>
      </c>
      <c r="D173" s="283"/>
      <c r="E173" s="283"/>
      <c r="F173" s="306" t="s">
        <v>710</v>
      </c>
      <c r="G173" s="283"/>
      <c r="H173" s="283" t="s">
        <v>777</v>
      </c>
      <c r="I173" s="283" t="s">
        <v>720</v>
      </c>
      <c r="J173" s="283"/>
      <c r="K173" s="331"/>
    </row>
    <row r="174" s="1" customFormat="1" ht="15" customHeight="1">
      <c r="B174" s="308"/>
      <c r="C174" s="283" t="s">
        <v>729</v>
      </c>
      <c r="D174" s="283"/>
      <c r="E174" s="283"/>
      <c r="F174" s="306" t="s">
        <v>716</v>
      </c>
      <c r="G174" s="283"/>
      <c r="H174" s="283" t="s">
        <v>777</v>
      </c>
      <c r="I174" s="283" t="s">
        <v>712</v>
      </c>
      <c r="J174" s="283">
        <v>50</v>
      </c>
      <c r="K174" s="331"/>
    </row>
    <row r="175" s="1" customFormat="1" ht="15" customHeight="1">
      <c r="B175" s="308"/>
      <c r="C175" s="283" t="s">
        <v>737</v>
      </c>
      <c r="D175" s="283"/>
      <c r="E175" s="283"/>
      <c r="F175" s="306" t="s">
        <v>716</v>
      </c>
      <c r="G175" s="283"/>
      <c r="H175" s="283" t="s">
        <v>777</v>
      </c>
      <c r="I175" s="283" t="s">
        <v>712</v>
      </c>
      <c r="J175" s="283">
        <v>50</v>
      </c>
      <c r="K175" s="331"/>
    </row>
    <row r="176" s="1" customFormat="1" ht="15" customHeight="1">
      <c r="B176" s="308"/>
      <c r="C176" s="283" t="s">
        <v>735</v>
      </c>
      <c r="D176" s="283"/>
      <c r="E176" s="283"/>
      <c r="F176" s="306" t="s">
        <v>716</v>
      </c>
      <c r="G176" s="283"/>
      <c r="H176" s="283" t="s">
        <v>777</v>
      </c>
      <c r="I176" s="283" t="s">
        <v>712</v>
      </c>
      <c r="J176" s="283">
        <v>50</v>
      </c>
      <c r="K176" s="331"/>
    </row>
    <row r="177" s="1" customFormat="1" ht="15" customHeight="1">
      <c r="B177" s="308"/>
      <c r="C177" s="283" t="s">
        <v>103</v>
      </c>
      <c r="D177" s="283"/>
      <c r="E177" s="283"/>
      <c r="F177" s="306" t="s">
        <v>710</v>
      </c>
      <c r="G177" s="283"/>
      <c r="H177" s="283" t="s">
        <v>778</v>
      </c>
      <c r="I177" s="283" t="s">
        <v>779</v>
      </c>
      <c r="J177" s="283"/>
      <c r="K177" s="331"/>
    </row>
    <row r="178" s="1" customFormat="1" ht="15" customHeight="1">
      <c r="B178" s="308"/>
      <c r="C178" s="283" t="s">
        <v>56</v>
      </c>
      <c r="D178" s="283"/>
      <c r="E178" s="283"/>
      <c r="F178" s="306" t="s">
        <v>710</v>
      </c>
      <c r="G178" s="283"/>
      <c r="H178" s="283" t="s">
        <v>780</v>
      </c>
      <c r="I178" s="283" t="s">
        <v>781</v>
      </c>
      <c r="J178" s="283">
        <v>1</v>
      </c>
      <c r="K178" s="331"/>
    </row>
    <row r="179" s="1" customFormat="1" ht="15" customHeight="1">
      <c r="B179" s="308"/>
      <c r="C179" s="283" t="s">
        <v>52</v>
      </c>
      <c r="D179" s="283"/>
      <c r="E179" s="283"/>
      <c r="F179" s="306" t="s">
        <v>710</v>
      </c>
      <c r="G179" s="283"/>
      <c r="H179" s="283" t="s">
        <v>782</v>
      </c>
      <c r="I179" s="283" t="s">
        <v>712</v>
      </c>
      <c r="J179" s="283">
        <v>20</v>
      </c>
      <c r="K179" s="331"/>
    </row>
    <row r="180" s="1" customFormat="1" ht="15" customHeight="1">
      <c r="B180" s="308"/>
      <c r="C180" s="283" t="s">
        <v>53</v>
      </c>
      <c r="D180" s="283"/>
      <c r="E180" s="283"/>
      <c r="F180" s="306" t="s">
        <v>710</v>
      </c>
      <c r="G180" s="283"/>
      <c r="H180" s="283" t="s">
        <v>783</v>
      </c>
      <c r="I180" s="283" t="s">
        <v>712</v>
      </c>
      <c r="J180" s="283">
        <v>255</v>
      </c>
      <c r="K180" s="331"/>
    </row>
    <row r="181" s="1" customFormat="1" ht="15" customHeight="1">
      <c r="B181" s="308"/>
      <c r="C181" s="283" t="s">
        <v>104</v>
      </c>
      <c r="D181" s="283"/>
      <c r="E181" s="283"/>
      <c r="F181" s="306" t="s">
        <v>710</v>
      </c>
      <c r="G181" s="283"/>
      <c r="H181" s="283" t="s">
        <v>674</v>
      </c>
      <c r="I181" s="283" t="s">
        <v>712</v>
      </c>
      <c r="J181" s="283">
        <v>10</v>
      </c>
      <c r="K181" s="331"/>
    </row>
    <row r="182" s="1" customFormat="1" ht="15" customHeight="1">
      <c r="B182" s="308"/>
      <c r="C182" s="283" t="s">
        <v>105</v>
      </c>
      <c r="D182" s="283"/>
      <c r="E182" s="283"/>
      <c r="F182" s="306" t="s">
        <v>710</v>
      </c>
      <c r="G182" s="283"/>
      <c r="H182" s="283" t="s">
        <v>784</v>
      </c>
      <c r="I182" s="283" t="s">
        <v>745</v>
      </c>
      <c r="J182" s="283"/>
      <c r="K182" s="331"/>
    </row>
    <row r="183" s="1" customFormat="1" ht="15" customHeight="1">
      <c r="B183" s="308"/>
      <c r="C183" s="283" t="s">
        <v>785</v>
      </c>
      <c r="D183" s="283"/>
      <c r="E183" s="283"/>
      <c r="F183" s="306" t="s">
        <v>710</v>
      </c>
      <c r="G183" s="283"/>
      <c r="H183" s="283" t="s">
        <v>786</v>
      </c>
      <c r="I183" s="283" t="s">
        <v>745</v>
      </c>
      <c r="J183" s="283"/>
      <c r="K183" s="331"/>
    </row>
    <row r="184" s="1" customFormat="1" ht="15" customHeight="1">
      <c r="B184" s="308"/>
      <c r="C184" s="283" t="s">
        <v>774</v>
      </c>
      <c r="D184" s="283"/>
      <c r="E184" s="283"/>
      <c r="F184" s="306" t="s">
        <v>710</v>
      </c>
      <c r="G184" s="283"/>
      <c r="H184" s="283" t="s">
        <v>787</v>
      </c>
      <c r="I184" s="283" t="s">
        <v>745</v>
      </c>
      <c r="J184" s="283"/>
      <c r="K184" s="331"/>
    </row>
    <row r="185" s="1" customFormat="1" ht="15" customHeight="1">
      <c r="B185" s="308"/>
      <c r="C185" s="283" t="s">
        <v>107</v>
      </c>
      <c r="D185" s="283"/>
      <c r="E185" s="283"/>
      <c r="F185" s="306" t="s">
        <v>716</v>
      </c>
      <c r="G185" s="283"/>
      <c r="H185" s="283" t="s">
        <v>788</v>
      </c>
      <c r="I185" s="283" t="s">
        <v>712</v>
      </c>
      <c r="J185" s="283">
        <v>50</v>
      </c>
      <c r="K185" s="331"/>
    </row>
    <row r="186" s="1" customFormat="1" ht="15" customHeight="1">
      <c r="B186" s="308"/>
      <c r="C186" s="283" t="s">
        <v>789</v>
      </c>
      <c r="D186" s="283"/>
      <c r="E186" s="283"/>
      <c r="F186" s="306" t="s">
        <v>716</v>
      </c>
      <c r="G186" s="283"/>
      <c r="H186" s="283" t="s">
        <v>790</v>
      </c>
      <c r="I186" s="283" t="s">
        <v>791</v>
      </c>
      <c r="J186" s="283"/>
      <c r="K186" s="331"/>
    </row>
    <row r="187" s="1" customFormat="1" ht="15" customHeight="1">
      <c r="B187" s="308"/>
      <c r="C187" s="283" t="s">
        <v>792</v>
      </c>
      <c r="D187" s="283"/>
      <c r="E187" s="283"/>
      <c r="F187" s="306" t="s">
        <v>716</v>
      </c>
      <c r="G187" s="283"/>
      <c r="H187" s="283" t="s">
        <v>793</v>
      </c>
      <c r="I187" s="283" t="s">
        <v>791</v>
      </c>
      <c r="J187" s="283"/>
      <c r="K187" s="331"/>
    </row>
    <row r="188" s="1" customFormat="1" ht="15" customHeight="1">
      <c r="B188" s="308"/>
      <c r="C188" s="283" t="s">
        <v>794</v>
      </c>
      <c r="D188" s="283"/>
      <c r="E188" s="283"/>
      <c r="F188" s="306" t="s">
        <v>716</v>
      </c>
      <c r="G188" s="283"/>
      <c r="H188" s="283" t="s">
        <v>795</v>
      </c>
      <c r="I188" s="283" t="s">
        <v>791</v>
      </c>
      <c r="J188" s="283"/>
      <c r="K188" s="331"/>
    </row>
    <row r="189" s="1" customFormat="1" ht="15" customHeight="1">
      <c r="B189" s="308"/>
      <c r="C189" s="344" t="s">
        <v>796</v>
      </c>
      <c r="D189" s="283"/>
      <c r="E189" s="283"/>
      <c r="F189" s="306" t="s">
        <v>716</v>
      </c>
      <c r="G189" s="283"/>
      <c r="H189" s="283" t="s">
        <v>797</v>
      </c>
      <c r="I189" s="283" t="s">
        <v>798</v>
      </c>
      <c r="J189" s="345" t="s">
        <v>799</v>
      </c>
      <c r="K189" s="331"/>
    </row>
    <row r="190" s="1" customFormat="1" ht="15" customHeight="1">
      <c r="B190" s="308"/>
      <c r="C190" s="344" t="s">
        <v>41</v>
      </c>
      <c r="D190" s="283"/>
      <c r="E190" s="283"/>
      <c r="F190" s="306" t="s">
        <v>710</v>
      </c>
      <c r="G190" s="283"/>
      <c r="H190" s="280" t="s">
        <v>800</v>
      </c>
      <c r="I190" s="283" t="s">
        <v>801</v>
      </c>
      <c r="J190" s="283"/>
      <c r="K190" s="331"/>
    </row>
    <row r="191" s="1" customFormat="1" ht="15" customHeight="1">
      <c r="B191" s="308"/>
      <c r="C191" s="344" t="s">
        <v>802</v>
      </c>
      <c r="D191" s="283"/>
      <c r="E191" s="283"/>
      <c r="F191" s="306" t="s">
        <v>710</v>
      </c>
      <c r="G191" s="283"/>
      <c r="H191" s="283" t="s">
        <v>803</v>
      </c>
      <c r="I191" s="283" t="s">
        <v>745</v>
      </c>
      <c r="J191" s="283"/>
      <c r="K191" s="331"/>
    </row>
    <row r="192" s="1" customFormat="1" ht="15" customHeight="1">
      <c r="B192" s="308"/>
      <c r="C192" s="344" t="s">
        <v>804</v>
      </c>
      <c r="D192" s="283"/>
      <c r="E192" s="283"/>
      <c r="F192" s="306" t="s">
        <v>710</v>
      </c>
      <c r="G192" s="283"/>
      <c r="H192" s="283" t="s">
        <v>805</v>
      </c>
      <c r="I192" s="283" t="s">
        <v>745</v>
      </c>
      <c r="J192" s="283"/>
      <c r="K192" s="331"/>
    </row>
    <row r="193" s="1" customFormat="1" ht="15" customHeight="1">
      <c r="B193" s="308"/>
      <c r="C193" s="344" t="s">
        <v>806</v>
      </c>
      <c r="D193" s="283"/>
      <c r="E193" s="283"/>
      <c r="F193" s="306" t="s">
        <v>716</v>
      </c>
      <c r="G193" s="283"/>
      <c r="H193" s="283" t="s">
        <v>807</v>
      </c>
      <c r="I193" s="283" t="s">
        <v>745</v>
      </c>
      <c r="J193" s="283"/>
      <c r="K193" s="331"/>
    </row>
    <row r="194" s="1" customFormat="1" ht="15" customHeight="1">
      <c r="B194" s="337"/>
      <c r="C194" s="346"/>
      <c r="D194" s="317"/>
      <c r="E194" s="317"/>
      <c r="F194" s="317"/>
      <c r="G194" s="317"/>
      <c r="H194" s="317"/>
      <c r="I194" s="317"/>
      <c r="J194" s="317"/>
      <c r="K194" s="338"/>
    </row>
    <row r="195" s="1" customFormat="1" ht="18.75" customHeight="1">
      <c r="B195" s="319"/>
      <c r="C195" s="329"/>
      <c r="D195" s="329"/>
      <c r="E195" s="329"/>
      <c r="F195" s="339"/>
      <c r="G195" s="329"/>
      <c r="H195" s="329"/>
      <c r="I195" s="329"/>
      <c r="J195" s="329"/>
      <c r="K195" s="319"/>
    </row>
    <row r="196" s="1" customFormat="1" ht="18.75" customHeight="1">
      <c r="B196" s="319"/>
      <c r="C196" s="329"/>
      <c r="D196" s="329"/>
      <c r="E196" s="329"/>
      <c r="F196" s="339"/>
      <c r="G196" s="329"/>
      <c r="H196" s="329"/>
      <c r="I196" s="329"/>
      <c r="J196" s="329"/>
      <c r="K196" s="319"/>
    </row>
    <row r="197" s="1" customFormat="1" ht="18.75" customHeight="1">
      <c r="B197" s="291"/>
      <c r="C197" s="291"/>
      <c r="D197" s="291"/>
      <c r="E197" s="291"/>
      <c r="F197" s="291"/>
      <c r="G197" s="291"/>
      <c r="H197" s="291"/>
      <c r="I197" s="291"/>
      <c r="J197" s="291"/>
      <c r="K197" s="291"/>
    </row>
    <row r="198" s="1" customFormat="1" ht="13.5">
      <c r="B198" s="270"/>
      <c r="C198" s="271"/>
      <c r="D198" s="271"/>
      <c r="E198" s="271"/>
      <c r="F198" s="271"/>
      <c r="G198" s="271"/>
      <c r="H198" s="271"/>
      <c r="I198" s="271"/>
      <c r="J198" s="271"/>
      <c r="K198" s="272"/>
    </row>
    <row r="199" s="1" customFormat="1" ht="21">
      <c r="B199" s="273"/>
      <c r="C199" s="274" t="s">
        <v>808</v>
      </c>
      <c r="D199" s="274"/>
      <c r="E199" s="274"/>
      <c r="F199" s="274"/>
      <c r="G199" s="274"/>
      <c r="H199" s="274"/>
      <c r="I199" s="274"/>
      <c r="J199" s="274"/>
      <c r="K199" s="275"/>
    </row>
    <row r="200" s="1" customFormat="1" ht="25.5" customHeight="1">
      <c r="B200" s="273"/>
      <c r="C200" s="347" t="s">
        <v>809</v>
      </c>
      <c r="D200" s="347"/>
      <c r="E200" s="347"/>
      <c r="F200" s="347" t="s">
        <v>810</v>
      </c>
      <c r="G200" s="348"/>
      <c r="H200" s="347" t="s">
        <v>811</v>
      </c>
      <c r="I200" s="347"/>
      <c r="J200" s="347"/>
      <c r="K200" s="275"/>
    </row>
    <row r="201" s="1" customFormat="1" ht="5.25" customHeight="1">
      <c r="B201" s="308"/>
      <c r="C201" s="303"/>
      <c r="D201" s="303"/>
      <c r="E201" s="303"/>
      <c r="F201" s="303"/>
      <c r="G201" s="329"/>
      <c r="H201" s="303"/>
      <c r="I201" s="303"/>
      <c r="J201" s="303"/>
      <c r="K201" s="331"/>
    </row>
    <row r="202" s="1" customFormat="1" ht="15" customHeight="1">
      <c r="B202" s="308"/>
      <c r="C202" s="283" t="s">
        <v>801</v>
      </c>
      <c r="D202" s="283"/>
      <c r="E202" s="283"/>
      <c r="F202" s="306" t="s">
        <v>42</v>
      </c>
      <c r="G202" s="283"/>
      <c r="H202" s="283" t="s">
        <v>812</v>
      </c>
      <c r="I202" s="283"/>
      <c r="J202" s="283"/>
      <c r="K202" s="331"/>
    </row>
    <row r="203" s="1" customFormat="1" ht="15" customHeight="1">
      <c r="B203" s="308"/>
      <c r="C203" s="283"/>
      <c r="D203" s="283"/>
      <c r="E203" s="283"/>
      <c r="F203" s="306" t="s">
        <v>43</v>
      </c>
      <c r="G203" s="283"/>
      <c r="H203" s="283" t="s">
        <v>813</v>
      </c>
      <c r="I203" s="283"/>
      <c r="J203" s="283"/>
      <c r="K203" s="331"/>
    </row>
    <row r="204" s="1" customFormat="1" ht="15" customHeight="1">
      <c r="B204" s="308"/>
      <c r="C204" s="283"/>
      <c r="D204" s="283"/>
      <c r="E204" s="283"/>
      <c r="F204" s="306" t="s">
        <v>46</v>
      </c>
      <c r="G204" s="283"/>
      <c r="H204" s="283" t="s">
        <v>814</v>
      </c>
      <c r="I204" s="283"/>
      <c r="J204" s="283"/>
      <c r="K204" s="331"/>
    </row>
    <row r="205" s="1" customFormat="1" ht="15" customHeight="1">
      <c r="B205" s="308"/>
      <c r="C205" s="283"/>
      <c r="D205" s="283"/>
      <c r="E205" s="283"/>
      <c r="F205" s="306" t="s">
        <v>44</v>
      </c>
      <c r="G205" s="283"/>
      <c r="H205" s="283" t="s">
        <v>815</v>
      </c>
      <c r="I205" s="283"/>
      <c r="J205" s="283"/>
      <c r="K205" s="331"/>
    </row>
    <row r="206" s="1" customFormat="1" ht="15" customHeight="1">
      <c r="B206" s="308"/>
      <c r="C206" s="283"/>
      <c r="D206" s="283"/>
      <c r="E206" s="283"/>
      <c r="F206" s="306" t="s">
        <v>45</v>
      </c>
      <c r="G206" s="283"/>
      <c r="H206" s="283" t="s">
        <v>816</v>
      </c>
      <c r="I206" s="283"/>
      <c r="J206" s="283"/>
      <c r="K206" s="331"/>
    </row>
    <row r="207" s="1" customFormat="1" ht="15" customHeight="1">
      <c r="B207" s="308"/>
      <c r="C207" s="283"/>
      <c r="D207" s="283"/>
      <c r="E207" s="283"/>
      <c r="F207" s="306"/>
      <c r="G207" s="283"/>
      <c r="H207" s="283"/>
      <c r="I207" s="283"/>
      <c r="J207" s="283"/>
      <c r="K207" s="331"/>
    </row>
    <row r="208" s="1" customFormat="1" ht="15" customHeight="1">
      <c r="B208" s="308"/>
      <c r="C208" s="283" t="s">
        <v>757</v>
      </c>
      <c r="D208" s="283"/>
      <c r="E208" s="283"/>
      <c r="F208" s="306" t="s">
        <v>77</v>
      </c>
      <c r="G208" s="283"/>
      <c r="H208" s="283" t="s">
        <v>817</v>
      </c>
      <c r="I208" s="283"/>
      <c r="J208" s="283"/>
      <c r="K208" s="331"/>
    </row>
    <row r="209" s="1" customFormat="1" ht="15" customHeight="1">
      <c r="B209" s="308"/>
      <c r="C209" s="283"/>
      <c r="D209" s="283"/>
      <c r="E209" s="283"/>
      <c r="F209" s="306" t="s">
        <v>652</v>
      </c>
      <c r="G209" s="283"/>
      <c r="H209" s="283" t="s">
        <v>653</v>
      </c>
      <c r="I209" s="283"/>
      <c r="J209" s="283"/>
      <c r="K209" s="331"/>
    </row>
    <row r="210" s="1" customFormat="1" ht="15" customHeight="1">
      <c r="B210" s="308"/>
      <c r="C210" s="283"/>
      <c r="D210" s="283"/>
      <c r="E210" s="283"/>
      <c r="F210" s="306" t="s">
        <v>650</v>
      </c>
      <c r="G210" s="283"/>
      <c r="H210" s="283" t="s">
        <v>818</v>
      </c>
      <c r="I210" s="283"/>
      <c r="J210" s="283"/>
      <c r="K210" s="331"/>
    </row>
    <row r="211" s="1" customFormat="1" ht="15" customHeight="1">
      <c r="B211" s="349"/>
      <c r="C211" s="283"/>
      <c r="D211" s="283"/>
      <c r="E211" s="283"/>
      <c r="F211" s="306" t="s">
        <v>654</v>
      </c>
      <c r="G211" s="344"/>
      <c r="H211" s="335" t="s">
        <v>655</v>
      </c>
      <c r="I211" s="335"/>
      <c r="J211" s="335"/>
      <c r="K211" s="350"/>
    </row>
    <row r="212" s="1" customFormat="1" ht="15" customHeight="1">
      <c r="B212" s="349"/>
      <c r="C212" s="283"/>
      <c r="D212" s="283"/>
      <c r="E212" s="283"/>
      <c r="F212" s="306" t="s">
        <v>656</v>
      </c>
      <c r="G212" s="344"/>
      <c r="H212" s="335" t="s">
        <v>634</v>
      </c>
      <c r="I212" s="335"/>
      <c r="J212" s="335"/>
      <c r="K212" s="350"/>
    </row>
    <row r="213" s="1" customFormat="1" ht="15" customHeight="1">
      <c r="B213" s="349"/>
      <c r="C213" s="283"/>
      <c r="D213" s="283"/>
      <c r="E213" s="283"/>
      <c r="F213" s="306"/>
      <c r="G213" s="344"/>
      <c r="H213" s="335"/>
      <c r="I213" s="335"/>
      <c r="J213" s="335"/>
      <c r="K213" s="350"/>
    </row>
    <row r="214" s="1" customFormat="1" ht="15" customHeight="1">
      <c r="B214" s="349"/>
      <c r="C214" s="283" t="s">
        <v>781</v>
      </c>
      <c r="D214" s="283"/>
      <c r="E214" s="283"/>
      <c r="F214" s="306">
        <v>1</v>
      </c>
      <c r="G214" s="344"/>
      <c r="H214" s="335" t="s">
        <v>819</v>
      </c>
      <c r="I214" s="335"/>
      <c r="J214" s="335"/>
      <c r="K214" s="350"/>
    </row>
    <row r="215" s="1" customFormat="1" ht="15" customHeight="1">
      <c r="B215" s="349"/>
      <c r="C215" s="283"/>
      <c r="D215" s="283"/>
      <c r="E215" s="283"/>
      <c r="F215" s="306">
        <v>2</v>
      </c>
      <c r="G215" s="344"/>
      <c r="H215" s="335" t="s">
        <v>820</v>
      </c>
      <c r="I215" s="335"/>
      <c r="J215" s="335"/>
      <c r="K215" s="350"/>
    </row>
    <row r="216" s="1" customFormat="1" ht="15" customHeight="1">
      <c r="B216" s="349"/>
      <c r="C216" s="283"/>
      <c r="D216" s="283"/>
      <c r="E216" s="283"/>
      <c r="F216" s="306">
        <v>3</v>
      </c>
      <c r="G216" s="344"/>
      <c r="H216" s="335" t="s">
        <v>821</v>
      </c>
      <c r="I216" s="335"/>
      <c r="J216" s="335"/>
      <c r="K216" s="350"/>
    </row>
    <row r="217" s="1" customFormat="1" ht="15" customHeight="1">
      <c r="B217" s="349"/>
      <c r="C217" s="283"/>
      <c r="D217" s="283"/>
      <c r="E217" s="283"/>
      <c r="F217" s="306">
        <v>4</v>
      </c>
      <c r="G217" s="344"/>
      <c r="H217" s="335" t="s">
        <v>822</v>
      </c>
      <c r="I217" s="335"/>
      <c r="J217" s="335"/>
      <c r="K217" s="350"/>
    </row>
    <row r="218" s="1" customFormat="1" ht="12.75" customHeight="1">
      <c r="B218" s="351"/>
      <c r="C218" s="352"/>
      <c r="D218" s="352"/>
      <c r="E218" s="352"/>
      <c r="F218" s="352"/>
      <c r="G218" s="352"/>
      <c r="H218" s="352"/>
      <c r="I218" s="352"/>
      <c r="J218" s="352"/>
      <c r="K218" s="35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IRENA-HP\IRENA</dc:creator>
  <cp:lastModifiedBy>IRENA-HP\IRENA</cp:lastModifiedBy>
  <dcterms:created xsi:type="dcterms:W3CDTF">2023-08-08T08:44:47Z</dcterms:created>
  <dcterms:modified xsi:type="dcterms:W3CDTF">2023-08-08T08:44:51Z</dcterms:modified>
</cp:coreProperties>
</file>